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Class\ModuleAssignments\Module01_Excel\Module1_Assignment\"/>
    </mc:Choice>
  </mc:AlternateContent>
  <xr:revisionPtr revIDLastSave="0" documentId="13_ncr:1_{8E6E8100-6AFD-4874-8DDC-1FD5B418B336}" xr6:coauthVersionLast="47" xr6:coauthVersionMax="47" xr10:uidLastSave="{00000000-0000-0000-0000-000000000000}"/>
  <bookViews>
    <workbookView xWindow="28680" yWindow="-120" windowWidth="29040" windowHeight="15720" activeTab="2" xr2:uid="{3DA28A81-757F-412D-9B09-70FA39702C7D}"/>
  </bookViews>
  <sheets>
    <sheet name="Kickstarter" sheetId="2" r:id="rId1"/>
    <sheet name="Theater Outcomes by Launch Date" sheetId="15" r:id="rId2"/>
    <sheet name="Outcomes Based on Goals" sheetId="16" r:id="rId3"/>
    <sheet name="Category Statistics" sheetId="3" r:id="rId4"/>
    <sheet name="Subcategory Statistics" sheetId="4" r:id="rId5"/>
    <sheet name="Outcomes Based on Launch Date" sheetId="5" r:id="rId6"/>
    <sheet name="Walken on Sunshine" sheetId="6" r:id="rId7"/>
    <sheet name="Edinburgh Research" sheetId="7" r:id="rId8"/>
    <sheet name="Descriptive Statistics" sheetId="8" r:id="rId9"/>
  </sheets>
  <externalReferences>
    <externalReference r:id="rId10"/>
  </externalReferences>
  <definedNames>
    <definedName name="_xlnm._FilterDatabase" localSheetId="0" hidden="1">Kickstarter!$A$1:$U$1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16" l="1"/>
  <c r="H14" i="16"/>
  <c r="G14" i="16"/>
  <c r="I13" i="16"/>
  <c r="H13" i="16"/>
  <c r="G13" i="16"/>
  <c r="I12" i="16"/>
  <c r="H12" i="16"/>
  <c r="G12" i="16"/>
  <c r="I11" i="16"/>
  <c r="H11" i="16"/>
  <c r="G11" i="16"/>
  <c r="I10" i="16"/>
  <c r="H10" i="16"/>
  <c r="G10" i="16"/>
  <c r="I9" i="16"/>
  <c r="H9" i="16"/>
  <c r="G9" i="16"/>
  <c r="I8" i="16"/>
  <c r="H8" i="16"/>
  <c r="G8" i="16"/>
  <c r="I7" i="16"/>
  <c r="H7" i="16"/>
  <c r="G7" i="16"/>
  <c r="I6" i="16"/>
  <c r="H6" i="16"/>
  <c r="G6" i="16"/>
  <c r="I5" i="16"/>
  <c r="H5" i="16"/>
  <c r="G5" i="16"/>
  <c r="I4" i="16"/>
  <c r="H4" i="16"/>
  <c r="G4" i="16"/>
  <c r="I3" i="16"/>
  <c r="H3" i="16"/>
  <c r="G3" i="16"/>
  <c r="E14" i="16"/>
  <c r="E13" i="16"/>
  <c r="E12" i="16"/>
  <c r="E11" i="16"/>
  <c r="E10" i="16"/>
  <c r="E9" i="16"/>
  <c r="E8" i="16"/>
  <c r="E7" i="16"/>
  <c r="E6" i="16"/>
  <c r="E5" i="16"/>
  <c r="E4" i="16"/>
  <c r="E3" i="16"/>
  <c r="D14" i="16"/>
  <c r="D13" i="16"/>
  <c r="D12" i="16"/>
  <c r="D11" i="16"/>
  <c r="D10" i="16"/>
  <c r="D9" i="16"/>
  <c r="D8" i="16"/>
  <c r="D7" i="16"/>
  <c r="D6" i="16"/>
  <c r="D5" i="16"/>
  <c r="D4" i="16"/>
  <c r="D3" i="16"/>
  <c r="C14" i="16"/>
  <c r="C13" i="16"/>
  <c r="C12" i="16"/>
  <c r="C11" i="16"/>
  <c r="C10" i="16"/>
  <c r="F10" i="16" s="1"/>
  <c r="C9" i="16"/>
  <c r="C8" i="16"/>
  <c r="F8" i="16" s="1"/>
  <c r="C7" i="16"/>
  <c r="F7" i="16" s="1"/>
  <c r="C6" i="16"/>
  <c r="C5" i="16"/>
  <c r="C4" i="16"/>
  <c r="C3" i="16"/>
  <c r="U1860" i="2"/>
  <c r="U2116" i="2"/>
  <c r="U2380" i="2"/>
  <c r="U2488" i="2"/>
  <c r="U2552" i="2"/>
  <c r="U2616" i="2"/>
  <c r="U2680" i="2"/>
  <c r="U2744" i="2"/>
  <c r="U2808" i="2"/>
  <c r="U2872" i="2"/>
  <c r="F6" i="7"/>
  <c r="E6" i="7"/>
  <c r="D6" i="7"/>
  <c r="C6" i="7"/>
  <c r="B6" i="7"/>
  <c r="F5" i="7"/>
  <c r="E5" i="7"/>
  <c r="D5" i="7"/>
  <c r="C5" i="7"/>
  <c r="B5" i="7"/>
  <c r="F4" i="7"/>
  <c r="E4" i="7"/>
  <c r="D4" i="7"/>
  <c r="C4" i="7"/>
  <c r="B4" i="7"/>
  <c r="F3" i="7"/>
  <c r="E3" i="7"/>
  <c r="D3" i="7"/>
  <c r="C3" i="7"/>
  <c r="B3" i="7"/>
  <c r="F2" i="7"/>
  <c r="E2" i="7"/>
  <c r="D2" i="7"/>
  <c r="C2" i="7"/>
  <c r="B2" i="7"/>
  <c r="C5" i="6"/>
  <c r="C4" i="6"/>
  <c r="C3" i="6"/>
  <c r="C2" i="6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F4" i="16" l="1"/>
  <c r="F12" i="16"/>
  <c r="F3" i="16"/>
  <c r="F11" i="16"/>
  <c r="F5" i="16"/>
  <c r="F13" i="16"/>
  <c r="F6" i="16"/>
  <c r="F14" i="16"/>
  <c r="F9" i="16"/>
</calcChain>
</file>

<file path=xl/sharedStrings.xml><?xml version="1.0" encoding="utf-8"?>
<sst xmlns="http://schemas.openxmlformats.org/spreadsheetml/2006/main" count="33071" uniqueCount="8425">
  <si>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</si>
  <si>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</si>
  <si>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</si>
  <si>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</si>
  <si>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</si>
  <si>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</si>
  <si>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</si>
  <si>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</si>
  <si>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</si>
  <si>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</si>
  <si>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</si>
  <si>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</si>
  <si>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</si>
  <si>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</si>
  <si>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</si>
  <si>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</si>
  <si>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</si>
  <si>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</si>
  <si>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</si>
  <si>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</si>
  <si>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</si>
  <si>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</si>
  <si>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</si>
  <si>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</si>
  <si>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</si>
  <si>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</si>
  <si>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</si>
  <si>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</si>
  <si>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</si>
  <si>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</si>
  <si>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</si>
  <si>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</si>
  <si>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</si>
  <si>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</si>
  <si>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</si>
  <si>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</si>
  <si>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</si>
  <si>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</si>
  <si>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</si>
  <si>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</si>
  <si>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</si>
  <si>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</si>
  <si>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</si>
  <si>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</si>
  <si>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</si>
  <si>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</si>
  <si>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</si>
  <si>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</si>
  <si>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</si>
  <si>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</si>
  <si>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</si>
  <si>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</si>
  <si>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</si>
  <si>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</si>
  <si>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</si>
  <si>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</si>
  <si>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</si>
  <si>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</si>
  <si>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</si>
  <si>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</si>
  <si>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</si>
  <si>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</si>
  <si>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</si>
  <si>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</si>
  <si>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</si>
  <si>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</si>
  <si>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</si>
  <si>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</si>
  <si>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</si>
  <si>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</si>
  <si>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</si>
  <si>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</si>
  <si>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</si>
  <si>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</si>
  <si>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</si>
  <si>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</si>
  <si>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</si>
  <si>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</si>
  <si>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</si>
  <si>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</si>
  <si>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</si>
  <si>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</si>
  <si>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</si>
  <si>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</si>
  <si>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</si>
  <si>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</si>
  <si>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</si>
  <si>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</si>
  <si>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</si>
  <si>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</si>
  <si>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</si>
  <si>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</si>
  <si>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</si>
  <si>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</si>
  <si>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</si>
  <si>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</si>
  <si>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</si>
  <si>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</si>
  <si>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</si>
  <si>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</si>
  <si>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</si>
  <si>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</si>
  <si>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</si>
  <si>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</si>
  <si>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</si>
  <si>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</si>
  <si>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</si>
  <si>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</si>
  <si>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</si>
  <si>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</si>
  <si>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</si>
  <si>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</si>
  <si>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</si>
  <si>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</si>
  <si>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</si>
  <si>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</si>
  <si>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</si>
  <si>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</si>
  <si>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</si>
  <si>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</si>
  <si>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</si>
  <si>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</si>
  <si>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</si>
  <si>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</si>
  <si>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</si>
  <si>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</si>
  <si>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</si>
  <si>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</si>
  <si>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</si>
  <si>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</si>
  <si>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</si>
  <si>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</si>
  <si>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</si>
  <si>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</si>
  <si>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</si>
  <si>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</si>
  <si>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</si>
  <si>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</si>
  <si>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</si>
  <si>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</si>
  <si>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</si>
  <si>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</si>
  <si>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</si>
  <si>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</si>
  <si>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</si>
  <si>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</si>
  <si>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</si>
  <si>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</si>
  <si>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</si>
  <si>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</si>
  <si>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</si>
  <si>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</si>
  <si>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</si>
  <si>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</si>
  <si>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</si>
  <si>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</si>
  <si>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</si>
  <si>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</si>
  <si>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</si>
  <si>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</si>
  <si>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</si>
  <si>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</si>
  <si>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</si>
  <si>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</si>
  <si>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</si>
  <si>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</si>
  <si>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</si>
  <si>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</si>
  <si>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</si>
  <si>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</si>
  <si>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</si>
  <si>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</si>
  <si>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</si>
  <si>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</si>
  <si>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</si>
  <si>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</si>
  <si>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</si>
  <si>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</si>
  <si>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</si>
  <si>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</si>
  <si>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</si>
  <si>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</si>
  <si>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</si>
  <si>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</si>
  <si>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</si>
  <si>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</si>
  <si>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</si>
  <si>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</si>
  <si>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</si>
  <si>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</si>
  <si>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</si>
  <si>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</si>
  <si>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</si>
  <si>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</si>
  <si>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</si>
  <si>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</si>
  <si>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</si>
  <si>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</si>
  <si>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</si>
  <si>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</si>
  <si>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</si>
  <si>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</si>
  <si>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</si>
  <si>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</si>
  <si>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</si>
  <si>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</si>
  <si>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</si>
  <si>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</si>
  <si>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</si>
  <si>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</si>
  <si>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</si>
  <si>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</si>
  <si>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</si>
  <si>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</si>
  <si>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</si>
  <si>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</si>
  <si>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</si>
  <si>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</si>
  <si>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</si>
  <si>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</si>
  <si>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</si>
  <si>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</si>
  <si>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</si>
  <si>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</si>
  <si>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</si>
  <si>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</si>
  <si>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</si>
  <si>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</si>
  <si>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</si>
  <si>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</si>
  <si>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</si>
  <si>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</si>
  <si>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</si>
  <si>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</si>
  <si>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</si>
  <si>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</si>
  <si>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</si>
  <si>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</si>
  <si>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</si>
  <si>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</si>
  <si>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</si>
  <si>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</si>
  <si>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</si>
  <si>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</si>
  <si>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</si>
  <si>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</si>
  <si>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</si>
  <si>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</si>
  <si>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</si>
  <si>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</si>
  <si>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</si>
  <si>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</si>
  <si>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</si>
  <si>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</si>
  <si>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</si>
  <si>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</si>
  <si>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</si>
  <si>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</si>
  <si>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</si>
  <si>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</si>
  <si>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</si>
  <si>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</si>
  <si>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</si>
  <si>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</si>
  <si>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</si>
  <si>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</si>
  <si>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</si>
  <si>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</si>
  <si>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</si>
  <si>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</si>
  <si>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</si>
  <si>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</si>
  <si>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</si>
  <si>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</si>
  <si>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</si>
  <si>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</si>
  <si>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</si>
  <si>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</si>
  <si>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</si>
  <si>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</si>
  <si>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</si>
  <si>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</si>
  <si>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</si>
  <si>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</si>
  <si>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</si>
  <si>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</si>
  <si>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</si>
  <si>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</si>
  <si>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</si>
  <si>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</si>
  <si>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</si>
  <si>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</si>
  <si>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</si>
  <si>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</si>
  <si>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</si>
  <si>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</si>
  <si>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</si>
  <si>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</si>
  <si>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</si>
  <si>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</si>
  <si>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</si>
  <si>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</si>
  <si>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</si>
  <si>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</si>
  <si>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</si>
  <si>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</si>
  <si>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</si>
  <si>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</si>
  <si>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</si>
  <si>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</si>
  <si>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</si>
  <si>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</si>
  <si>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</si>
  <si>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</si>
  <si>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</si>
  <si>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</si>
  <si>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</si>
  <si>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</si>
  <si>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</si>
  <si>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</si>
  <si>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</si>
  <si>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</si>
  <si>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</si>
  <si>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</si>
  <si>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</si>
  <si>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</si>
  <si>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</si>
  <si>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</si>
  <si>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</si>
  <si>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</si>
  <si>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</si>
  <si>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</si>
  <si>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</si>
  <si>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</si>
  <si>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</si>
  <si>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</si>
  <si>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</si>
  <si>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</si>
  <si>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</si>
  <si>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</si>
  <si>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</si>
  <si>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</si>
  <si>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</si>
  <si>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</si>
  <si>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</si>
  <si>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</si>
  <si>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</si>
  <si>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</si>
  <si>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</si>
  <si>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</si>
  <si>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</si>
  <si>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</si>
  <si>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</si>
  <si>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</si>
  <si>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</si>
  <si>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</si>
  <si>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</si>
  <si>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</si>
  <si>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</si>
  <si>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</si>
  <si>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</si>
  <si>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</si>
  <si>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</si>
  <si>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</si>
  <si>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</si>
  <si>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</si>
  <si>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</si>
  <si>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</si>
  <si>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</si>
  <si>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</si>
  <si>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</si>
  <si>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</si>
  <si>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</si>
  <si>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</si>
  <si>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</si>
  <si>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</si>
  <si>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</si>
  <si>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</si>
  <si>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</si>
  <si>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</si>
  <si>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</si>
  <si>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</si>
  <si>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</si>
  <si>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</si>
  <si>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</si>
  <si>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</si>
  <si>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</si>
  <si>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</si>
  <si>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</si>
  <si>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</si>
  <si>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</si>
  <si>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</si>
  <si>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</si>
  <si>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</si>
  <si>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</si>
  <si>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</si>
  <si>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</si>
  <si>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</si>
  <si>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</si>
  <si>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</si>
  <si>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</si>
  <si>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</si>
  <si>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</si>
  <si>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</si>
  <si>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</si>
  <si>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</si>
  <si>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</si>
  <si>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</si>
  <si>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</si>
  <si>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</si>
  <si>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</si>
  <si>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</si>
  <si>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</si>
  <si>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</si>
  <si>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</si>
  <si>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</si>
  <si>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</si>
  <si>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</si>
  <si>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</si>
  <si>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</si>
  <si>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</si>
  <si>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</si>
  <si>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</si>
  <si>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</si>
  <si>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</si>
  <si>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</si>
  <si>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</si>
  <si>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</si>
  <si>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</si>
  <si>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</si>
  <si>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</si>
  <si>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</si>
  <si>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</si>
  <si>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</si>
  <si>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</si>
  <si>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</si>
  <si>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</si>
  <si>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</si>
  <si>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</si>
  <si>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</si>
  <si>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</si>
  <si>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</si>
  <si>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</si>
  <si>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</si>
  <si>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</si>
  <si>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</si>
  <si>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</si>
  <si>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</si>
  <si>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</si>
  <si>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</si>
  <si>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</si>
  <si>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</si>
  <si>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</si>
  <si>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</si>
  <si>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</si>
  <si>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</si>
  <si>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</si>
  <si>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</si>
  <si>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</si>
  <si>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</si>
  <si>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</si>
  <si>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</si>
  <si>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</si>
  <si>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</si>
  <si>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</si>
  <si>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</si>
  <si>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</si>
  <si>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</si>
  <si>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</si>
  <si>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</si>
  <si>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</si>
  <si>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</si>
  <si>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</si>
  <si>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</si>
  <si>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</si>
  <si>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</si>
  <si>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</si>
  <si>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</si>
  <si>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</si>
  <si>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</si>
  <si>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</si>
  <si>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</si>
  <si>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</si>
  <si>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</si>
  <si>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</si>
  <si>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</si>
  <si>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</si>
  <si>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</si>
  <si>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</si>
  <si>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</si>
  <si>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</si>
  <si>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</si>
  <si>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</si>
  <si>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</si>
  <si>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</si>
  <si>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</si>
  <si>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</si>
  <si>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</si>
  <si>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</si>
  <si>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</si>
  <si>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</si>
  <si>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</si>
  <si>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</si>
  <si>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</si>
  <si>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</si>
  <si>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</si>
  <si>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</si>
  <si>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</si>
  <si>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</si>
  <si>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</si>
  <si>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</si>
  <si>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</si>
  <si>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</si>
  <si>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</si>
  <si>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</si>
  <si>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</si>
  <si>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</si>
  <si>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</si>
  <si>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</si>
  <si>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</si>
  <si>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</si>
  <si>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</si>
  <si>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</si>
  <si>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</si>
  <si>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</si>
  <si>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</si>
  <si>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</si>
  <si>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</si>
  <si>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</si>
  <si>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</si>
  <si>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</si>
  <si>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</si>
  <si>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</si>
  <si>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</si>
  <si>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</si>
  <si>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</si>
  <si>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</si>
  <si>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</si>
  <si>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</si>
  <si>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</si>
  <si>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</si>
  <si>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</si>
  <si>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</si>
  <si>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</si>
  <si>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</si>
  <si>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</si>
  <si>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</si>
  <si>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</si>
  <si>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</si>
  <si>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</si>
  <si>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</si>
  <si>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</si>
  <si>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</si>
  <si>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</si>
  <si>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</si>
  <si>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</si>
  <si>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</si>
  <si>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</si>
  <si>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</si>
  <si>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</si>
  <si>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</si>
  <si>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</si>
  <si>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</si>
  <si>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</si>
  <si>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</si>
  <si>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</si>
  <si>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</si>
  <si>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</si>
  <si>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</si>
  <si>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</si>
  <si>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</si>
  <si>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</si>
  <si>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</si>
  <si>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</si>
  <si>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</si>
  <si>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</si>
  <si>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</si>
  <si>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</si>
  <si>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</si>
  <si>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</si>
  <si>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</si>
  <si>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</si>
  <si>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</si>
  <si>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</si>
  <si>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</si>
  <si>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</si>
  <si>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</si>
  <si>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</si>
  <si>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</si>
  <si>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</si>
  <si>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</si>
  <si>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</si>
  <si>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</si>
  <si>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</si>
  <si>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</si>
  <si>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</si>
  <si>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</si>
  <si>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</si>
  <si>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</si>
  <si>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</si>
  <si>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</si>
  <si>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</si>
  <si>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</si>
  <si>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</si>
  <si>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</si>
  <si>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</si>
  <si>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</si>
  <si>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</si>
  <si>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</si>
  <si>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</si>
  <si>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</si>
  <si>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</si>
  <si>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</si>
  <si>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</si>
  <si>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</si>
  <si>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</si>
  <si>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</si>
  <si>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</si>
  <si>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</si>
  <si>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</si>
  <si>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</si>
  <si>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</si>
  <si>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</si>
  <si>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</si>
  <si>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</si>
  <si>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</si>
  <si>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</si>
  <si>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</si>
  <si>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</si>
  <si>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</si>
  <si>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</si>
  <si>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</si>
  <si>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</si>
  <si>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</si>
  <si>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</si>
  <si>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</si>
  <si>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</si>
  <si>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</si>
  <si>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</si>
  <si>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</si>
  <si>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</si>
  <si>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</si>
  <si>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</si>
  <si>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</si>
  <si>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</si>
  <si>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</si>
  <si>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</si>
  <si>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</si>
  <si>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</si>
  <si>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</si>
  <si>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</si>
  <si>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</si>
  <si>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</si>
  <si>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</si>
  <si>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</si>
  <si>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</si>
  <si>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</si>
  <si>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</si>
  <si>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</si>
  <si>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</si>
  <si>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</si>
  <si>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</si>
  <si>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</si>
  <si>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</si>
  <si>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</si>
  <si>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</si>
  <si>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</si>
  <si>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</si>
  <si>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</si>
  <si>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</si>
  <si>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</si>
  <si>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</si>
  <si>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</si>
  <si>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</si>
  <si>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</si>
  <si>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</si>
  <si>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</si>
  <si>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</si>
  <si>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</si>
  <si>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</si>
  <si>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</si>
  <si>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</si>
  <si>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</si>
  <si>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</si>
  <si>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</si>
  <si>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</si>
  <si>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</si>
  <si>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</si>
  <si>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</si>
  <si>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</si>
  <si>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</si>
  <si>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</si>
  <si>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</si>
  <si>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</si>
  <si>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</si>
  <si>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</si>
  <si>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</si>
  <si>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</si>
  <si>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</si>
  <si>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</si>
  <si>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</si>
  <si>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</si>
  <si>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</si>
  <si>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</si>
  <si>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</si>
  <si>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</si>
  <si>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</si>
  <si>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</si>
  <si>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</si>
  <si>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</si>
  <si>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</si>
  <si>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</si>
  <si>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</si>
  <si>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</si>
  <si>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</si>
  <si>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</si>
  <si>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</si>
  <si>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</si>
  <si>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</si>
  <si>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</si>
  <si>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</si>
  <si>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</si>
  <si>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</si>
  <si>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</si>
  <si>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</si>
  <si>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</si>
  <si>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</si>
  <si>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</si>
  <si>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</si>
  <si>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</si>
  <si>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</si>
  <si>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</si>
  <si>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</si>
  <si>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</si>
  <si>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</si>
  <si>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</si>
  <si>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</si>
  <si>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</si>
  <si>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</si>
  <si>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</si>
  <si>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</si>
  <si>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</si>
  <si>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</si>
  <si>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</si>
  <si>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</si>
  <si>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</si>
  <si>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</si>
  <si>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</si>
  <si>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</si>
  <si>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</si>
  <si>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</si>
  <si>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</si>
  <si>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</si>
  <si>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</si>
  <si>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</si>
  <si>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</si>
  <si>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</si>
  <si>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</si>
  <si>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</si>
  <si>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</si>
  <si>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</si>
  <si>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</si>
  <si>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</si>
  <si>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</si>
  <si>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</si>
  <si>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</si>
  <si>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</si>
  <si>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</si>
  <si>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</si>
  <si>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</si>
  <si>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</si>
  <si>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</si>
  <si>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</si>
  <si>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</si>
  <si>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</si>
  <si>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</si>
  <si>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</si>
  <si>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</si>
  <si>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</si>
  <si>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</si>
  <si>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</si>
  <si>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</si>
  <si>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</si>
  <si>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</si>
  <si>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</si>
  <si>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</si>
  <si>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</si>
  <si>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</si>
  <si>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</si>
  <si>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</si>
  <si>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</si>
  <si>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</si>
  <si>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</si>
  <si>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</si>
  <si>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</si>
  <si>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</si>
  <si>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</si>
  <si>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</si>
  <si>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</si>
  <si>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</si>
  <si>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</si>
  <si>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</si>
  <si>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</si>
  <si>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</si>
  <si>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</si>
  <si>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</si>
  <si>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</si>
  <si>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</si>
  <si>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</si>
  <si>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</si>
  <si>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</si>
  <si>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</si>
  <si>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</si>
  <si>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</si>
  <si>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</si>
  <si>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</si>
  <si>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</si>
  <si>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</si>
  <si>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</si>
  <si>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</si>
  <si>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</si>
  <si>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</si>
  <si>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</si>
  <si>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</si>
  <si>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</si>
  <si>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</si>
  <si>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</si>
  <si>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</si>
  <si>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</si>
  <si>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</si>
  <si>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</si>
  <si>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</si>
  <si>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</si>
  <si>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</si>
  <si>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</si>
  <si>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</si>
  <si>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</si>
  <si>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</si>
  <si>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</si>
  <si>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</si>
  <si>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</si>
  <si>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</si>
  <si>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</si>
  <si>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</si>
  <si>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</si>
  <si>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</si>
  <si>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</si>
  <si>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</si>
  <si>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</si>
  <si>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</si>
  <si>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</si>
  <si>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</si>
  <si>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</si>
  <si>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</si>
  <si>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</si>
  <si>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</si>
  <si>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</si>
  <si>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</si>
  <si>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</si>
  <si>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</si>
  <si>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</si>
  <si>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</si>
  <si>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</si>
  <si>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</si>
  <si>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</si>
  <si>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</si>
  <si>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</si>
  <si>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</si>
  <si>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</si>
  <si>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</si>
  <si>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</si>
  <si>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</si>
  <si>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</si>
  <si>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</si>
  <si>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</si>
  <si>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</si>
  <si>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</si>
  <si>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</si>
  <si>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</si>
  <si>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</si>
  <si>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</si>
  <si>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</si>
  <si>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</si>
  <si>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</si>
  <si>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</si>
  <si>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</si>
  <si>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</si>
  <si>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</si>
  <si>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</si>
  <si>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</si>
  <si>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</si>
  <si>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</si>
  <si>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</si>
  <si>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</si>
  <si>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</si>
  <si>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</si>
  <si>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</si>
  <si>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</si>
  <si>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</si>
  <si>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</si>
  <si>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</si>
  <si>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</si>
  <si>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</si>
  <si>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</si>
  <si>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</si>
  <si>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</si>
  <si>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</si>
  <si>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</si>
  <si>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</si>
  <si>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</si>
  <si>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</si>
  <si>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</si>
  <si>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</si>
  <si>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</si>
  <si>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</si>
  <si>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</si>
  <si>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</si>
  <si>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</si>
  <si>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</si>
  <si>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</si>
  <si>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</si>
  <si>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</si>
  <si>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</si>
  <si>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</si>
  <si>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</si>
  <si>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</si>
  <si>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</si>
  <si>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</si>
  <si>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</si>
  <si>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</si>
  <si>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</si>
  <si>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</si>
  <si>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</si>
  <si>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</si>
  <si>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</si>
  <si>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</si>
  <si>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</si>
  <si>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</si>
  <si>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</si>
  <si>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</si>
  <si>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</si>
  <si>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</si>
  <si>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</si>
  <si>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</si>
  <si>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</si>
  <si>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</si>
  <si>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</si>
  <si>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</si>
  <si>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</si>
  <si>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</si>
  <si>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</si>
  <si>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</si>
  <si>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</si>
  <si>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</si>
  <si>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</si>
  <si>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</si>
  <si>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</si>
  <si>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</si>
  <si>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</si>
  <si>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</si>
  <si>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</si>
  <si>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</si>
  <si>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</si>
  <si>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</si>
  <si>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</si>
  <si>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</si>
  <si>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</si>
  <si>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</si>
  <si>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</si>
  <si>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</si>
  <si>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</si>
  <si>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</si>
  <si>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</si>
  <si>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</si>
  <si>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</si>
  <si>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</si>
  <si>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</si>
  <si>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</si>
  <si>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</si>
  <si>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</si>
  <si>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</si>
  <si>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</si>
  <si>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</si>
  <si>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</si>
  <si>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</si>
  <si>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</si>
  <si>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</si>
  <si>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</si>
  <si>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</si>
  <si>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</si>
  <si>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</si>
  <si>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</si>
  <si>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</si>
  <si>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</si>
  <si>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</si>
  <si>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</si>
  <si>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</si>
  <si>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</si>
  <si>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</si>
  <si>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</si>
  <si>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</si>
  <si>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</si>
  <si>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</si>
  <si>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</si>
  <si>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</si>
  <si>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</si>
  <si>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</si>
  <si>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</si>
  <si>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</si>
  <si>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</si>
  <si>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</si>
  <si>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</si>
  <si>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</si>
  <si>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</si>
  <si>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</si>
  <si>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</si>
  <si>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</si>
  <si>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</si>
  <si>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</si>
  <si>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</si>
  <si>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</si>
  <si>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</si>
  <si>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</si>
  <si>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</si>
  <si>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</si>
  <si>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</si>
  <si>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</si>
  <si>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</si>
  <si>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</si>
  <si>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</si>
  <si>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</si>
  <si>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</si>
  <si>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</si>
  <si>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</si>
  <si>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</si>
  <si>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</si>
  <si>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</si>
  <si>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</si>
  <si>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</si>
  <si>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</si>
  <si>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</si>
  <si>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</si>
  <si>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</si>
  <si>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</si>
  <si>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</si>
  <si>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</si>
  <si>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</si>
  <si>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</si>
  <si>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</si>
  <si>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</si>
  <si>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</si>
  <si>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</si>
  <si>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</si>
  <si>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</si>
  <si>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</si>
  <si>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</si>
  <si>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</si>
  <si>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</si>
  <si>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</si>
  <si>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</si>
  <si>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</si>
  <si>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</si>
  <si>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</si>
  <si>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</si>
  <si>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</si>
  <si>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</si>
  <si>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</si>
  <si>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</si>
  <si>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</si>
  <si>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</si>
  <si>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</si>
  <si>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</si>
  <si>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</si>
  <si>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</si>
  <si>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</si>
  <si>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</si>
  <si>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</si>
  <si>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</si>
  <si>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</si>
  <si>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</si>
  <si>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</si>
  <si>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</si>
  <si>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</si>
  <si>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</si>
  <si>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</si>
  <si>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</si>
  <si>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</si>
  <si>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</si>
  <si>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</si>
  <si>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</si>
  <si>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</si>
  <si>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</si>
  <si>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</si>
  <si>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</si>
  <si>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</si>
  <si>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</si>
  <si>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</si>
  <si>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</si>
  <si>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</si>
  <si>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</si>
  <si>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</si>
  <si>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</si>
  <si>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</si>
  <si>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</si>
  <si>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</si>
  <si>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</si>
  <si>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</si>
  <si>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</si>
  <si>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</si>
  <si>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</si>
  <si>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</si>
  <si>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</si>
  <si>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</si>
  <si>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</si>
  <si>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</si>
  <si>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</si>
  <si>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</si>
  <si>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</si>
  <si>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</si>
  <si>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</si>
  <si>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</si>
  <si>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</si>
  <si>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</si>
  <si>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</si>
  <si>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</si>
  <si>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</si>
  <si>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</si>
  <si>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</si>
  <si>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</si>
  <si>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</si>
  <si>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</si>
  <si>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</si>
  <si>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</si>
  <si>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</si>
  <si>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</si>
  <si>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</si>
  <si>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</si>
  <si>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</si>
  <si>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</si>
  <si>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</si>
  <si>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</si>
  <si>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</si>
  <si>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</si>
  <si>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</si>
  <si>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</si>
  <si>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</si>
  <si>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</si>
  <si>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</si>
  <si>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</si>
  <si>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</si>
  <si>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</si>
  <si>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</si>
  <si>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</si>
  <si>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</si>
  <si>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</si>
  <si>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</si>
  <si>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</si>
  <si>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</si>
  <si>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</si>
  <si>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</si>
  <si>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</si>
  <si>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</si>
  <si>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</si>
  <si>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</si>
  <si>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</si>
  <si>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</si>
  <si>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</si>
  <si>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</si>
  <si>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</si>
  <si>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</si>
  <si>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</si>
  <si>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</si>
  <si>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</si>
  <si>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</si>
  <si>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</si>
  <si>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</si>
  <si>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</si>
  <si>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</si>
  <si>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</si>
  <si>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</si>
  <si>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</si>
  <si>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</si>
  <si>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</si>
  <si>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</si>
  <si>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</si>
  <si>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</si>
  <si>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</si>
  <si>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</si>
  <si>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</si>
  <si>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</si>
  <si>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</si>
  <si>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</si>
  <si>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</si>
  <si>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</si>
  <si>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</si>
  <si>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</si>
  <si>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</si>
  <si>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</si>
  <si>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</si>
  <si>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</si>
  <si>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</si>
  <si>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</si>
  <si>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</si>
  <si>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</si>
  <si>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</si>
  <si>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</si>
  <si>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</si>
  <si>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</si>
  <si>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</si>
  <si>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</si>
  <si>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</si>
  <si>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</si>
  <si>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</si>
  <si>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</si>
  <si>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</si>
  <si>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</si>
  <si>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</si>
  <si>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</si>
  <si>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</si>
  <si>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</si>
  <si>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</si>
  <si>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</si>
  <si>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</si>
  <si>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</si>
  <si>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</si>
  <si>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</si>
  <si>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</si>
  <si>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</si>
  <si>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</si>
  <si>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</si>
  <si>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</si>
  <si>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</si>
  <si>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</si>
  <si>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</si>
  <si>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</si>
  <si>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</si>
  <si>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</si>
  <si>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</si>
  <si>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</si>
  <si>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</si>
  <si>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</si>
  <si>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</si>
  <si>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</si>
  <si>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</si>
  <si>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</si>
  <si>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</si>
  <si>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</si>
  <si>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</si>
  <si>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</si>
  <si>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</si>
  <si>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</si>
  <si>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</si>
  <si>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</si>
  <si>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</si>
  <si>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</si>
  <si>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</si>
  <si>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</si>
  <si>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</si>
  <si>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</si>
  <si>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</si>
  <si>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</si>
  <si>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</si>
  <si>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</si>
  <si>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</si>
  <si>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</si>
  <si>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</si>
  <si>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</si>
  <si>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</si>
  <si>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</si>
  <si>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</si>
  <si>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</si>
  <si>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</si>
  <si>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</si>
  <si>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</si>
  <si>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</si>
  <si>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</si>
  <si>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</si>
  <si>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</si>
  <si>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</si>
  <si>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</si>
  <si>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</si>
  <si>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</si>
  <si>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</si>
  <si>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</si>
  <si>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</si>
  <si>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</si>
  <si>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</si>
  <si>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</si>
  <si>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</si>
  <si>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</si>
  <si>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</si>
  <si>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</si>
  <si>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</si>
  <si>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</si>
  <si>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</si>
  <si>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</si>
  <si>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</si>
  <si>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</si>
  <si>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</si>
  <si>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</si>
  <si>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</si>
  <si>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</si>
  <si>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</si>
  <si>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</si>
  <si>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</si>
  <si>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</si>
  <si>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</si>
  <si>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</si>
  <si>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</si>
  <si>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</si>
  <si>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</si>
  <si>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</si>
  <si>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</si>
  <si>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</si>
  <si>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</si>
  <si>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</si>
  <si>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</si>
  <si>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</si>
  <si>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</si>
  <si>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</si>
  <si>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</si>
  <si>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</si>
  <si>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</si>
  <si>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</si>
  <si>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</si>
  <si>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</si>
  <si>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</si>
  <si>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</si>
  <si>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</si>
  <si>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</si>
  <si>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</si>
  <si>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</si>
  <si>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</si>
  <si>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</si>
  <si>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</si>
  <si>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</si>
  <si>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</si>
  <si>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</si>
  <si>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</si>
  <si>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</si>
  <si>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</si>
  <si>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</si>
  <si>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</si>
  <si>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</si>
  <si>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</si>
  <si>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</si>
  <si>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</si>
  <si>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</si>
  <si>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</si>
  <si>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</si>
  <si>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</si>
  <si>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</si>
  <si>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</si>
  <si>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</si>
  <si>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</si>
  <si>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</si>
  <si>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</si>
  <si>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</si>
  <si>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</si>
  <si>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</si>
  <si>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</si>
  <si>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</si>
  <si>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</si>
  <si>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</si>
  <si>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</si>
  <si>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</si>
  <si>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</si>
  <si>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</si>
  <si>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</si>
  <si>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</si>
  <si>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</si>
  <si>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</si>
  <si>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</si>
  <si>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</si>
  <si>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</si>
  <si>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</si>
  <si>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</si>
  <si>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</si>
  <si>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</si>
  <si>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</si>
  <si>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</si>
  <si>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</si>
  <si>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</si>
  <si>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</si>
  <si>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</si>
  <si>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</si>
  <si>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</si>
  <si>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</si>
  <si>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</si>
  <si>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</si>
  <si>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</si>
  <si>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</si>
  <si>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</si>
  <si>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</si>
  <si>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</si>
  <si>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</si>
  <si>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</si>
  <si>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</si>
  <si>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</si>
  <si>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</si>
  <si>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</si>
  <si>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</si>
  <si>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</si>
  <si>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</si>
  <si>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</si>
  <si>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</si>
  <si>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</si>
  <si>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</si>
  <si>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</si>
  <si>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</si>
  <si>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</si>
  <si>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</si>
  <si>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</si>
  <si>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</si>
  <si>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</si>
  <si>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</si>
  <si>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</si>
  <si>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</si>
  <si>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</si>
  <si>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</si>
  <si>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</si>
  <si>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</si>
  <si>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</si>
  <si>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</si>
  <si>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</si>
  <si>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</si>
  <si>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</si>
  <si>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</si>
  <si>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</si>
  <si>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</si>
  <si>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</si>
  <si>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</si>
  <si>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</si>
  <si>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</si>
  <si>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</si>
  <si>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</si>
  <si>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</si>
  <si>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</si>
  <si>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</si>
  <si>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</si>
  <si>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</si>
  <si>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</si>
  <si>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</si>
  <si>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</si>
  <si>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</si>
  <si>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</si>
  <si>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</si>
  <si>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</si>
  <si>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</si>
  <si>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</si>
  <si>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</si>
  <si>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</si>
  <si>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</si>
  <si>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</si>
  <si>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</si>
  <si>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</si>
  <si>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</si>
  <si>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</si>
  <si>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</si>
  <si>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</si>
  <si>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</si>
  <si>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</si>
  <si>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</si>
  <si>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</si>
  <si>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</si>
  <si>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</si>
  <si>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</si>
  <si>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</si>
  <si>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</si>
  <si>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</si>
  <si>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</si>
  <si>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</si>
  <si>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</si>
  <si>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</si>
  <si>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</si>
  <si>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</si>
  <si>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</si>
  <si>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</si>
  <si>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</si>
  <si>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</si>
  <si>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</si>
  <si>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</si>
  <si>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</si>
  <si>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</si>
  <si>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</si>
  <si>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</si>
  <si>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</si>
  <si>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</si>
  <si>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</si>
  <si>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</si>
  <si>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</si>
  <si>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</si>
  <si>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</si>
  <si>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</si>
  <si>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</si>
  <si>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</si>
  <si>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</si>
  <si>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</si>
  <si>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</si>
  <si>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</si>
  <si>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</si>
  <si>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</si>
  <si>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</si>
  <si>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</si>
  <si>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</si>
  <si>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</si>
  <si>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</si>
  <si>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</si>
  <si>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</si>
  <si>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</si>
  <si>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</si>
  <si>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</si>
  <si>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</si>
  <si>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</si>
  <si>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</si>
  <si>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</si>
  <si>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</si>
  <si>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</si>
  <si>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</si>
  <si>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</si>
  <si>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</si>
  <si>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</si>
  <si>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</si>
  <si>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</si>
  <si>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</si>
  <si>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</si>
  <si>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</si>
  <si>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</si>
  <si>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</si>
  <si>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</si>
  <si>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</si>
  <si>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</si>
  <si>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</si>
  <si>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</si>
  <si>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</si>
  <si>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</si>
  <si>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</si>
  <si>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</si>
  <si>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</si>
  <si>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</si>
  <si>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</si>
  <si>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</si>
  <si>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</si>
  <si>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</si>
  <si>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</si>
  <si>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</si>
  <si>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</si>
  <si>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</si>
  <si>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</si>
  <si>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</si>
  <si>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</si>
  <si>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</si>
  <si>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</si>
  <si>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</si>
  <si>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</si>
  <si>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</si>
  <si>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</si>
  <si>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</si>
  <si>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</si>
  <si>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</si>
  <si>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</si>
  <si>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</si>
  <si>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</si>
  <si>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</si>
  <si>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</si>
  <si>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</si>
  <si>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</si>
  <si>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</si>
  <si>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</si>
  <si>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</si>
  <si>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</si>
  <si>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</si>
  <si>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</si>
  <si>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</si>
  <si>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</si>
  <si>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</si>
  <si>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</si>
  <si>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</si>
  <si>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</si>
  <si>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</si>
  <si>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</si>
  <si>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</si>
  <si>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</si>
  <si>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</si>
  <si>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</si>
  <si>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</si>
  <si>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</si>
  <si>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</si>
  <si>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</si>
  <si>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</si>
  <si>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</si>
  <si>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</si>
  <si>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</si>
  <si>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</si>
  <si>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</si>
  <si>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</si>
  <si>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</si>
  <si>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</si>
  <si>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</si>
  <si>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</si>
  <si>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</si>
  <si>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</si>
  <si>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</si>
  <si>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</si>
  <si>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</si>
  <si>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</si>
  <si>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</si>
  <si>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</si>
  <si>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</si>
  <si>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</si>
  <si>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</si>
  <si>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</si>
  <si>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</si>
  <si>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</si>
  <si>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</si>
  <si>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</si>
  <si>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</si>
  <si>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</si>
  <si>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</si>
  <si>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</si>
  <si>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</si>
  <si>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</si>
  <si>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</si>
  <si>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</si>
  <si>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</si>
  <si>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</si>
  <si>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</si>
  <si>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</si>
  <si>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</si>
  <si>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</si>
  <si>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</si>
  <si>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</si>
  <si>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</si>
  <si>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</si>
  <si>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</si>
  <si>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</si>
  <si>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</si>
  <si>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</si>
  <si>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</si>
  <si>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</si>
  <si>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</si>
  <si>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</si>
  <si>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</si>
  <si>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</si>
  <si>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</si>
  <si>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</si>
  <si>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</si>
  <si>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</si>
  <si>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</si>
  <si>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</si>
  <si>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</si>
  <si>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</si>
  <si>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</si>
  <si>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</si>
  <si>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</si>
  <si>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</si>
  <si>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</si>
  <si>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</si>
  <si>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</si>
  <si>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</si>
  <si>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</si>
  <si>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</si>
  <si>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</si>
  <si>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</si>
  <si>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</si>
  <si>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</si>
  <si>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</si>
  <si>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</si>
  <si>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</si>
  <si>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</si>
  <si>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</si>
  <si>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</si>
  <si>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</si>
  <si>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</si>
  <si>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</si>
  <si>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</si>
  <si>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</si>
  <si>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</si>
  <si>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</si>
  <si>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</si>
  <si>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</si>
  <si>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</si>
  <si>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</si>
  <si>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</si>
  <si>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</si>
  <si>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</si>
  <si>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</si>
  <si>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</si>
  <si>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</si>
  <si>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</si>
  <si>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</si>
  <si>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</si>
  <si>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</si>
  <si>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</si>
  <si>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</si>
  <si>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</si>
  <si>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</si>
  <si>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</si>
  <si>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</si>
  <si>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</si>
  <si>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</si>
  <si>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</si>
  <si>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</si>
  <si>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</si>
  <si>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</si>
  <si>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</si>
  <si>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</si>
  <si>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</si>
  <si>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</si>
  <si>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</si>
  <si>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</si>
  <si>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</si>
  <si>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</si>
  <si>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</si>
  <si>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</si>
  <si>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</si>
  <si>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</si>
  <si>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</si>
  <si>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</si>
  <si>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</si>
  <si>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</si>
  <si>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</si>
  <si>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</si>
  <si>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</si>
  <si>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</si>
  <si>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</si>
  <si>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</si>
  <si>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</si>
  <si>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</si>
  <si>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</si>
  <si>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</si>
  <si>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</si>
  <si>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</si>
  <si>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</si>
  <si>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</si>
  <si>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</si>
  <si>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</si>
  <si>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</si>
  <si>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</si>
  <si>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</si>
  <si>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</si>
  <si>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</si>
  <si>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</si>
  <si>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</si>
  <si>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</si>
  <si>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</si>
  <si>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</si>
  <si>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</si>
  <si>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</si>
  <si>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</si>
  <si>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</si>
  <si>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</si>
  <si>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</si>
  <si>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</si>
  <si>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</si>
  <si>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</si>
  <si>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</si>
  <si>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</si>
  <si>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</si>
  <si>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</si>
  <si>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</si>
  <si>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</si>
  <si>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</si>
  <si>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</si>
  <si>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</si>
  <si>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</si>
  <si>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</si>
  <si>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</si>
  <si>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</si>
  <si>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</si>
  <si>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</si>
  <si>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</si>
  <si>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</si>
  <si>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</si>
  <si>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</si>
  <si>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</si>
  <si>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</si>
  <si>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</si>
  <si>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</si>
  <si>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</si>
  <si>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</si>
  <si>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</si>
  <si>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</si>
  <si>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</si>
  <si>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</si>
  <si>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</si>
  <si>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</si>
  <si>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</si>
  <si>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</si>
  <si>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</si>
  <si>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</si>
  <si>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</si>
  <si>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</si>
  <si>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</si>
  <si>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</si>
  <si>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</si>
  <si>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</si>
  <si>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</si>
  <si>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</si>
  <si>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</si>
  <si>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</si>
  <si>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</si>
  <si>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</si>
  <si>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</si>
  <si>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</si>
  <si>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</si>
  <si>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</si>
  <si>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</si>
  <si>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</si>
  <si>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</si>
  <si>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</si>
  <si>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</si>
  <si>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</si>
  <si>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</si>
  <si>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</si>
  <si>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</si>
  <si>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</si>
  <si>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</si>
  <si>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</si>
  <si>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</si>
  <si>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</si>
  <si>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</si>
  <si>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</si>
  <si>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</si>
  <si>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</si>
  <si>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</si>
  <si>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</si>
  <si>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</si>
  <si>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</si>
  <si>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</si>
  <si>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</si>
  <si>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</si>
  <si>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</si>
  <si>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</si>
  <si>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</si>
  <si>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</si>
  <si>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</si>
  <si>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</si>
  <si>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</si>
  <si>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</si>
  <si>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</si>
  <si>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</si>
  <si>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</si>
  <si>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</si>
  <si>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</si>
  <si>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</si>
  <si>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</si>
  <si>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</si>
  <si>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</si>
  <si>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</si>
  <si>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</si>
  <si>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</si>
  <si>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</si>
  <si>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</si>
  <si>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</si>
  <si>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</si>
  <si>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</si>
  <si>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</si>
  <si>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</si>
  <si>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</si>
  <si>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</si>
  <si>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</si>
  <si>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</si>
  <si>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</si>
  <si>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</si>
  <si>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</si>
  <si>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</si>
  <si>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</si>
  <si>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</si>
  <si>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</si>
  <si>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</si>
  <si>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</si>
  <si>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</si>
  <si>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</si>
  <si>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</si>
  <si>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</si>
  <si>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</si>
  <si>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</si>
  <si>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</si>
  <si>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</si>
  <si>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</si>
  <si>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</si>
  <si>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</si>
  <si>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</si>
  <si>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</si>
  <si>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</si>
  <si>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</si>
  <si>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</si>
  <si>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</si>
  <si>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</si>
  <si>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</si>
  <si>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</si>
  <si>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</si>
  <si>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</si>
  <si>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</si>
  <si>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</si>
  <si>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</si>
  <si>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</si>
  <si>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</si>
  <si>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</si>
  <si>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</si>
  <si>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</si>
  <si>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</si>
  <si>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</si>
  <si>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</si>
  <si>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</si>
  <si>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</si>
  <si>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</si>
  <si>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</si>
  <si>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</si>
  <si>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</si>
  <si>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</si>
  <si>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</si>
  <si>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</si>
  <si>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</si>
  <si>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</si>
  <si>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</si>
  <si>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</si>
  <si>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</si>
  <si>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</si>
  <si>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</si>
  <si>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</si>
  <si>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</si>
  <si>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</si>
  <si>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</si>
  <si>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</si>
  <si>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</si>
  <si>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</si>
  <si>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</si>
  <si>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</si>
  <si>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</si>
  <si>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</si>
  <si>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</si>
  <si>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</si>
  <si>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</si>
  <si>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</si>
  <si>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</si>
  <si>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</si>
  <si>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</si>
  <si>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</si>
  <si>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</si>
  <si>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</si>
  <si>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</si>
  <si>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</si>
  <si>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</si>
  <si>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</si>
  <si>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</si>
  <si>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</si>
  <si>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</si>
  <si>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</si>
  <si>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</si>
  <si>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</si>
  <si>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</si>
  <si>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</si>
  <si>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</si>
  <si>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</si>
  <si>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</si>
  <si>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</si>
  <si>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</si>
  <si>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</si>
  <si>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</si>
  <si>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</si>
  <si>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</si>
  <si>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</si>
  <si>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</si>
  <si>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</si>
  <si>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</si>
  <si>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</si>
  <si>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</si>
  <si>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</si>
  <si>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</si>
  <si>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</si>
  <si>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</si>
  <si>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</si>
  <si>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</si>
  <si>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</si>
  <si>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</si>
  <si>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</si>
  <si>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</si>
  <si>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</si>
  <si>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</si>
  <si>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</si>
  <si>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</si>
  <si>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</si>
  <si>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</si>
  <si>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</si>
  <si>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</si>
  <si>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</si>
  <si>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</si>
  <si>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</si>
  <si>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</si>
  <si>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</si>
  <si>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</si>
  <si>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</si>
  <si>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</si>
  <si>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</si>
  <si>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</si>
  <si>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</si>
  <si>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</si>
  <si>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</si>
  <si>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</si>
  <si>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</si>
  <si>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</si>
  <si>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</si>
  <si>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</si>
  <si>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</si>
  <si>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</si>
  <si>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</si>
  <si>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</si>
  <si>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</si>
  <si>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</si>
  <si>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</si>
  <si>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</si>
  <si>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</si>
  <si>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</si>
  <si>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</si>
  <si>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</si>
  <si>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</si>
  <si>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</si>
  <si>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</si>
  <si>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</si>
  <si>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</si>
  <si>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</si>
  <si>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</si>
  <si>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</si>
  <si>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</si>
  <si>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</si>
  <si>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</si>
  <si>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</si>
  <si>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</si>
  <si>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</si>
  <si>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</si>
  <si>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</si>
  <si>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</si>
  <si>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</si>
  <si>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</si>
  <si>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</si>
  <si>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</si>
  <si>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</si>
  <si>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</si>
  <si>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</si>
  <si>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</si>
  <si>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</si>
  <si>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</si>
  <si>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</si>
  <si>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</si>
  <si>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</si>
  <si>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</si>
  <si>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</si>
  <si>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</si>
  <si>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</si>
  <si>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</si>
  <si>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</si>
  <si>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</si>
  <si>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</si>
  <si>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</si>
  <si>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</si>
  <si>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</si>
  <si>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</si>
  <si>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</si>
  <si>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</si>
  <si>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</si>
  <si>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</si>
  <si>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</si>
  <si>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</si>
  <si>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</si>
  <si>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</si>
  <si>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</si>
  <si>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</si>
  <si>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</si>
  <si>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</si>
  <si>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</si>
  <si>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</si>
  <si>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</si>
  <si>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</si>
  <si>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</si>
  <si>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</si>
  <si>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</si>
  <si>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</si>
  <si>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</si>
  <si>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</si>
  <si>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</si>
  <si>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</si>
  <si>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</si>
  <si>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</si>
  <si>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</si>
  <si>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</si>
  <si>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</si>
  <si>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</si>
  <si>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</si>
  <si>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</si>
  <si>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</si>
  <si>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</si>
  <si>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</si>
  <si>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</si>
  <si>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</si>
  <si>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</si>
  <si>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</si>
  <si>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</si>
  <si>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</si>
  <si>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</si>
  <si>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</si>
  <si>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</si>
  <si>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</si>
  <si>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</si>
  <si>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</si>
  <si>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</si>
  <si>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</si>
  <si>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</si>
  <si>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</si>
  <si>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</si>
  <si>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</si>
  <si>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</si>
  <si>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</si>
  <si>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</si>
  <si>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</si>
  <si>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</si>
  <si>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</si>
  <si>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</si>
  <si>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</si>
  <si>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</si>
  <si>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</si>
  <si>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</si>
  <si>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</si>
  <si>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</si>
  <si>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</si>
  <si>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</si>
  <si>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</si>
  <si>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</si>
  <si>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</si>
  <si>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</si>
  <si>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</si>
  <si>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</si>
  <si>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</si>
  <si>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</si>
  <si>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</si>
  <si>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</si>
  <si>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</si>
  <si>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</si>
  <si>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</si>
  <si>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</si>
  <si>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</si>
  <si>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</si>
  <si>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</si>
  <si>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</si>
  <si>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</si>
  <si>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</si>
  <si>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</si>
  <si>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</si>
  <si>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</si>
  <si>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</si>
  <si>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</si>
  <si>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</si>
  <si>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</si>
  <si>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</si>
  <si>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</si>
  <si>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</si>
  <si>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</si>
  <si>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</si>
  <si>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</si>
  <si>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</si>
  <si>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</si>
  <si>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</si>
  <si>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</si>
  <si>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</si>
  <si>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</si>
  <si>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</si>
  <si>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</si>
  <si>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</si>
  <si>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</si>
  <si>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</si>
  <si>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</si>
  <si>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</si>
  <si>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</si>
  <si>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</si>
  <si>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</si>
  <si>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</si>
  <si>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</si>
  <si>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</si>
  <si>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</si>
  <si>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</si>
  <si>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</si>
  <si>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</si>
  <si>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</si>
  <si>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</si>
  <si>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</si>
  <si>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</si>
  <si>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</si>
  <si>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</si>
  <si>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</si>
  <si>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</si>
  <si>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</si>
  <si>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</si>
  <si>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</si>
  <si>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</si>
  <si>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</si>
  <si>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</si>
  <si>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</si>
  <si>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</si>
  <si>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</si>
  <si>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</si>
  <si>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</si>
  <si>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</si>
  <si>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</si>
  <si>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</si>
  <si>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</si>
  <si>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</si>
  <si>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</si>
  <si>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</si>
  <si>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</si>
  <si>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</si>
  <si>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</si>
  <si>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</si>
  <si>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</si>
  <si>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</si>
  <si>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</si>
  <si>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</si>
  <si>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</si>
  <si>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</si>
  <si>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</si>
  <si>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</si>
  <si>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</si>
  <si>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</si>
  <si>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</si>
  <si>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</si>
  <si>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</si>
  <si>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</si>
  <si>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</si>
  <si>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</si>
  <si>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</si>
  <si>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</si>
  <si>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</si>
  <si>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</si>
  <si>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</si>
  <si>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</si>
  <si>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</si>
  <si>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</si>
  <si>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</si>
  <si>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</si>
  <si>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</si>
  <si>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</si>
  <si>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</si>
  <si>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</si>
  <si>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</si>
  <si>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</si>
  <si>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</si>
  <si>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</si>
  <si>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</si>
  <si>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</si>
  <si>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</si>
  <si>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</si>
  <si>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</si>
  <si>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</si>
  <si>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</si>
  <si>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</si>
  <si>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</si>
  <si>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</si>
  <si>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</si>
  <si>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</si>
  <si>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</si>
  <si>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</si>
  <si>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</si>
  <si>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</si>
  <si>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</si>
  <si>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</si>
  <si>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</si>
  <si>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</si>
  <si>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</si>
  <si>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</si>
  <si>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</si>
  <si>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</si>
  <si>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</si>
  <si>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</si>
  <si>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</si>
  <si>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</si>
  <si>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</si>
  <si>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</si>
  <si>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</si>
  <si>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</si>
  <si>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</si>
  <si>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</si>
  <si>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</si>
  <si>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</si>
  <si>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</si>
  <si>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</si>
  <si>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</si>
  <si>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</si>
  <si>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</si>
  <si>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</si>
  <si>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</si>
  <si>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</si>
  <si>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</si>
  <si>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</si>
  <si>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</si>
  <si>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</si>
  <si>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</si>
  <si>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</si>
  <si>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</si>
  <si>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</si>
  <si>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</si>
  <si>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</si>
  <si>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</si>
  <si>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</si>
  <si>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</si>
  <si>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</si>
  <si>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</si>
  <si>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</si>
  <si>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</si>
  <si>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</si>
  <si>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</si>
  <si>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</si>
  <si>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</si>
  <si>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</si>
  <si>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</si>
  <si>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</si>
  <si>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</si>
  <si>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</si>
  <si>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</si>
  <si>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</si>
  <si>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</si>
  <si>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</si>
  <si>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</si>
  <si>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</si>
  <si>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</si>
  <si>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</si>
  <si>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</si>
  <si>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</si>
  <si>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</si>
  <si>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</si>
  <si>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</si>
  <si>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</si>
  <si>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</si>
  <si>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</si>
  <si>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</si>
  <si>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</si>
  <si>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</si>
  <si>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</si>
  <si>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</si>
  <si>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</si>
  <si>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</si>
  <si>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</si>
  <si>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</si>
  <si>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</si>
  <si>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</si>
  <si>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</si>
  <si>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</si>
  <si>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</si>
  <si>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</si>
  <si>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</si>
  <si>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</si>
  <si>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</si>
  <si>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</si>
  <si>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</si>
  <si>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</si>
  <si>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</si>
  <si>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</si>
  <si>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</si>
  <si>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</si>
  <si>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</si>
  <si>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</si>
  <si>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</si>
  <si>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</si>
  <si>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</si>
  <si>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</si>
  <si>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</si>
  <si>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</si>
  <si>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</si>
  <si>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</si>
  <si>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</si>
  <si>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</si>
  <si>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</si>
  <si>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</si>
  <si>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</si>
  <si>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</si>
  <si>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</si>
  <si>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</si>
  <si>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</si>
  <si>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</si>
  <si>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</si>
  <si>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</si>
  <si>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</si>
  <si>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</si>
  <si>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</si>
  <si>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</si>
  <si>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</si>
  <si>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</si>
  <si>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</si>
  <si>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</si>
  <si>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</si>
  <si>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</si>
  <si>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</si>
  <si>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</si>
  <si>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</si>
  <si>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</si>
  <si>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</si>
  <si>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</si>
  <si>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</si>
  <si>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</si>
  <si>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</si>
  <si>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</si>
  <si>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</si>
  <si>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</si>
  <si>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</si>
  <si>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</si>
  <si>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</si>
  <si>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</si>
  <si>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</si>
  <si>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</si>
  <si>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</si>
  <si>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</si>
  <si>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</si>
  <si>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</si>
  <si>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</si>
  <si>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</si>
  <si>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</si>
  <si>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</si>
  <si>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</si>
  <si>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</si>
  <si>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</si>
  <si>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</si>
  <si>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</si>
  <si>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</si>
  <si>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</si>
  <si>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</si>
  <si>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</si>
  <si>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</si>
  <si>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</si>
  <si>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</si>
  <si>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</si>
  <si>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</si>
  <si>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</si>
  <si>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</si>
  <si>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</si>
  <si>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</si>
  <si>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</si>
  <si>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</si>
  <si>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</si>
  <si>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</si>
  <si>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</si>
  <si>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</si>
  <si>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</si>
  <si>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</si>
  <si>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</si>
  <si>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</si>
  <si>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</si>
  <si>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</si>
  <si>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</si>
  <si>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</si>
  <si>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</si>
  <si>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</si>
  <si>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</si>
  <si>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</si>
  <si>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</si>
  <si>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</si>
  <si>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</si>
  <si>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</si>
  <si>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</si>
  <si>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</si>
  <si>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</si>
  <si>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</si>
  <si>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</si>
  <si>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</si>
  <si>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</si>
  <si>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</si>
  <si>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</si>
  <si>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</si>
  <si>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</si>
  <si>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</si>
  <si>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</si>
  <si>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</si>
  <si>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</si>
  <si>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</si>
  <si>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</si>
  <si>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</si>
  <si>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</si>
  <si>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</si>
  <si>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</si>
  <si>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</si>
  <si>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</si>
  <si>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</si>
  <si>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</si>
  <si>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</si>
  <si>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</si>
  <si>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</si>
  <si>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</si>
  <si>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</si>
  <si>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</si>
  <si>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</si>
  <si>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</si>
  <si>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</si>
  <si>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</si>
  <si>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</si>
  <si>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</si>
  <si>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</si>
  <si>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</si>
  <si>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</si>
  <si>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</si>
  <si>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</si>
  <si>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</si>
  <si>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</si>
  <si>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</si>
  <si>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</si>
  <si>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</si>
  <si>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</si>
  <si>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</si>
  <si>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</si>
  <si>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</si>
  <si>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</si>
  <si>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</si>
  <si>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</si>
  <si>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</si>
  <si>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</si>
  <si>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</si>
  <si>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</si>
  <si>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</si>
  <si>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</si>
  <si>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</si>
  <si>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</si>
  <si>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</si>
  <si>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</si>
  <si>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</si>
  <si>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</si>
  <si>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</si>
  <si>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</si>
  <si>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</si>
  <si>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</si>
  <si>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</si>
  <si>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</si>
  <si>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</si>
  <si>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</si>
  <si>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</si>
  <si>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</si>
  <si>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</si>
  <si>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</si>
  <si>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</si>
  <si>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</si>
  <si>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</si>
  <si>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</si>
  <si>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</si>
  <si>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</si>
  <si>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</si>
  <si>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</si>
  <si>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</si>
  <si>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</si>
  <si>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</si>
  <si>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</si>
  <si>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</si>
  <si>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</si>
  <si>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</si>
  <si>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</si>
  <si>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</si>
  <si>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</si>
  <si>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</si>
  <si>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</si>
  <si>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</si>
  <si>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</si>
  <si>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</si>
  <si>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</si>
  <si>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</si>
  <si>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</si>
  <si>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</si>
  <si>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</si>
  <si>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</si>
  <si>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</si>
  <si>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</si>
  <si>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</si>
  <si>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</si>
  <si>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</si>
  <si>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</si>
  <si>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</si>
  <si>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</si>
  <si>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</si>
  <si>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</si>
  <si>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</si>
  <si>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</si>
  <si>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</si>
  <si>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</si>
  <si>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</si>
  <si>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</si>
  <si>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</si>
  <si>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</si>
  <si>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</si>
  <si>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</si>
  <si>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</si>
  <si>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</si>
  <si>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</si>
  <si>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</si>
  <si>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</si>
  <si>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</si>
  <si>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</si>
  <si>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</si>
  <si>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</si>
  <si>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</si>
  <si>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</si>
  <si>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</si>
  <si>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</si>
  <si>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</si>
  <si>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</si>
  <si>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</si>
  <si>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</si>
  <si>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</si>
  <si>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</si>
  <si>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</si>
  <si>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</si>
  <si>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</si>
  <si>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</si>
  <si>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</si>
  <si>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</si>
  <si>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</si>
  <si>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</si>
  <si>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</si>
  <si>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</si>
  <si>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</si>
  <si>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</si>
  <si>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</si>
  <si>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</si>
  <si>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</si>
  <si>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</si>
  <si>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</si>
  <si>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</si>
  <si>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</si>
  <si>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</si>
  <si>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</si>
  <si>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</si>
  <si>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</si>
  <si>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</si>
  <si>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</si>
  <si>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</si>
  <si>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</si>
  <si>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</si>
  <si>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</si>
  <si>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</si>
  <si>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</si>
  <si>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</si>
  <si>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</si>
  <si>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</si>
  <si>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</si>
  <si>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</si>
  <si>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</si>
  <si>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</si>
  <si>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</si>
  <si>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</si>
  <si>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</si>
  <si>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</si>
  <si>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</si>
  <si>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</si>
  <si>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</si>
  <si>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</si>
  <si>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</si>
  <si>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</si>
  <si>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</si>
  <si>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</si>
  <si>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</si>
  <si>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</si>
  <si>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</si>
  <si>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</si>
  <si>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</si>
  <si>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</si>
  <si>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</si>
  <si>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</si>
  <si>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</si>
  <si>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</si>
  <si>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</si>
  <si>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</si>
  <si>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</si>
  <si>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</si>
  <si>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</si>
  <si>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</si>
  <si>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</si>
  <si>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</si>
  <si>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</si>
  <si>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</si>
  <si>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</si>
  <si>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</si>
  <si>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</si>
  <si>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</si>
  <si>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</si>
  <si>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</si>
  <si>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</si>
  <si>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</si>
  <si>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</si>
  <si>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</si>
  <si>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</si>
  <si>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</si>
  <si>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</si>
  <si>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</si>
  <si>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</si>
  <si>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</si>
  <si>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</si>
  <si>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</si>
  <si>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</si>
  <si>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</si>
  <si>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</si>
  <si>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</si>
  <si>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</si>
  <si>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</si>
  <si>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</si>
  <si>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</si>
  <si>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</si>
  <si>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</si>
  <si>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</si>
  <si>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</si>
  <si>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</si>
  <si>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</si>
  <si>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</si>
  <si>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</si>
  <si>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</si>
  <si>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</si>
  <si>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</si>
  <si>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</si>
  <si>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</si>
  <si>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</si>
  <si>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</si>
  <si>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</si>
  <si>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</si>
  <si>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</si>
  <si>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</si>
  <si>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</si>
  <si>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</si>
  <si>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</si>
  <si>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</si>
  <si>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</si>
  <si>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</si>
  <si>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</si>
  <si>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</si>
  <si>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</si>
  <si>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</si>
  <si>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</si>
  <si>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</si>
  <si>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</si>
  <si>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</si>
  <si>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</si>
  <si>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</si>
  <si>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</si>
  <si>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</si>
  <si>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</si>
  <si>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</si>
  <si>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</si>
  <si>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</si>
  <si>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</si>
  <si>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</si>
  <si>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</si>
  <si>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</si>
  <si>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</si>
  <si>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</si>
  <si>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</si>
  <si>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</si>
  <si>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</si>
  <si>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</si>
  <si>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</si>
  <si>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</si>
  <si>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</si>
  <si>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</si>
  <si>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</si>
  <si>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</si>
  <si>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</si>
  <si>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</si>
  <si>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</si>
  <si>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</si>
  <si>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</si>
  <si>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</si>
  <si>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</si>
  <si>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</si>
  <si>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</si>
  <si>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</si>
  <si>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</si>
  <si>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</si>
  <si>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</si>
  <si>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</si>
  <si>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</si>
  <si>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</si>
  <si>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</si>
  <si>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</si>
  <si>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</si>
  <si>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</si>
  <si>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</si>
  <si>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</si>
  <si>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</si>
  <si>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</si>
  <si>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</si>
  <si>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</si>
  <si>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</si>
  <si>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</si>
  <si>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</si>
  <si>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</si>
  <si>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</si>
  <si>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</si>
  <si>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</si>
  <si>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</si>
  <si>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</si>
  <si>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</si>
  <si>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</si>
  <si>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</si>
  <si>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</si>
  <si>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</si>
  <si>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</si>
  <si>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</si>
  <si>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</si>
  <si>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</si>
  <si>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</si>
  <si>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</si>
  <si>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</si>
  <si>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</si>
  <si>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</si>
  <si>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</si>
  <si>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</si>
  <si>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</si>
  <si>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</si>
  <si>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</si>
  <si>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</si>
  <si>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</si>
  <si>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</si>
  <si>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</si>
  <si>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</si>
  <si>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</si>
  <si>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</si>
  <si>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</si>
  <si>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</si>
  <si>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</si>
  <si>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</si>
  <si>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</si>
  <si>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</si>
  <si>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</si>
  <si>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</si>
  <si>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</si>
  <si>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</si>
  <si>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</si>
  <si>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</si>
  <si>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</si>
  <si>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</si>
  <si>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</si>
  <si>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</si>
  <si>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</si>
  <si>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</si>
  <si>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</si>
  <si>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</si>
  <si>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</si>
  <si>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</si>
  <si>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</si>
  <si>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</si>
  <si>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</si>
  <si>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</si>
  <si>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</si>
  <si>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</si>
  <si>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</si>
  <si>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</si>
  <si>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</si>
  <si>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</si>
  <si>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</si>
  <si>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</si>
  <si>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</si>
  <si>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</si>
  <si>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</si>
  <si>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</si>
  <si>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</si>
  <si>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</si>
  <si>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</si>
  <si>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</si>
  <si>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</si>
  <si>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</si>
  <si>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</si>
  <si>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</si>
  <si>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</si>
  <si>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</si>
  <si>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</si>
  <si>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</si>
  <si>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</si>
  <si>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</si>
  <si>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</si>
  <si>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</si>
  <si>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</si>
  <si>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</si>
  <si>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</si>
  <si>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</si>
  <si>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</si>
  <si>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</si>
  <si>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</si>
  <si>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</si>
  <si>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</si>
  <si>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</si>
  <si>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</si>
  <si>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</si>
  <si>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</si>
  <si>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</si>
  <si>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</si>
  <si>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</si>
  <si>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</si>
  <si>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</si>
  <si>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</si>
  <si>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</si>
  <si>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</si>
  <si>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</si>
  <si>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</si>
  <si>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</si>
  <si>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</si>
  <si>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</si>
  <si>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</si>
  <si>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</si>
  <si>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</si>
  <si>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</si>
  <si>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</si>
  <si>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</si>
  <si>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</si>
  <si>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</si>
  <si>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</si>
  <si>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</si>
  <si>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</si>
  <si>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</si>
  <si>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</si>
  <si>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</si>
  <si>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</si>
  <si>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</si>
  <si>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</si>
  <si>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</si>
  <si>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</si>
  <si>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</si>
  <si>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</si>
  <si>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</si>
  <si>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</si>
  <si>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</si>
  <si>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</si>
  <si>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</si>
  <si>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</si>
  <si>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</si>
  <si>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</si>
  <si>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</si>
  <si>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</si>
  <si>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</si>
  <si>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</si>
  <si>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</si>
  <si>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</si>
  <si>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</si>
  <si>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</si>
  <si>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</si>
  <si>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</si>
  <si>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</si>
  <si>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</si>
  <si>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</si>
  <si>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</si>
  <si>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</si>
  <si>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</si>
  <si>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</si>
  <si>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</si>
  <si>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</si>
  <si>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</si>
  <si>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</si>
  <si>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</si>
  <si>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</si>
  <si>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</si>
  <si>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</si>
  <si>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</si>
  <si>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</si>
  <si>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</si>
  <si>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</si>
  <si>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</si>
  <si>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</si>
  <si>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</si>
  <si>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</si>
  <si>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</si>
  <si>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</si>
  <si>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</si>
  <si>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</si>
  <si>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</si>
  <si>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</si>
  <si>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</si>
  <si>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</si>
  <si>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</si>
  <si>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</si>
  <si>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</si>
  <si>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</si>
  <si>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</si>
  <si>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</si>
  <si>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</si>
  <si>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</si>
  <si>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</si>
  <si>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</si>
  <si>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</si>
  <si>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</si>
  <si>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</si>
  <si>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</si>
  <si>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</si>
  <si>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</si>
  <si>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</si>
  <si>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</si>
  <si>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</si>
  <si>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</si>
  <si>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</si>
  <si>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</si>
  <si>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</si>
  <si>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</si>
  <si>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</si>
  <si>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</si>
  <si>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</si>
  <si>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</si>
  <si>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</si>
  <si>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</si>
  <si>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</si>
  <si>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</si>
  <si>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</si>
  <si>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</si>
  <si>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</si>
  <si>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</si>
  <si>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</si>
  <si>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</si>
  <si>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</si>
  <si>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</si>
  <si>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</si>
  <si>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</si>
  <si>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</si>
  <si>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</si>
  <si>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</si>
  <si>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</si>
  <si>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</si>
  <si>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</si>
  <si>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</si>
  <si>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</si>
  <si>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</si>
  <si>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</si>
  <si>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</si>
  <si>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</si>
  <si>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</si>
  <si>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</si>
  <si>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</si>
  <si>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</si>
  <si>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</si>
  <si>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</si>
  <si>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</si>
  <si>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</si>
  <si>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</si>
  <si>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</si>
  <si>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</si>
  <si>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</si>
  <si>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</si>
  <si>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</si>
  <si>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</si>
  <si>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</si>
  <si>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</si>
  <si>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</si>
  <si>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</si>
  <si>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</si>
  <si>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</si>
  <si>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</si>
  <si>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</si>
  <si>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</si>
  <si>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</si>
  <si>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</si>
  <si>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</si>
  <si>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</si>
  <si>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</si>
  <si>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</si>
  <si>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</si>
  <si>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</si>
  <si>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</si>
  <si>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</si>
  <si>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</si>
  <si>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</si>
  <si>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</si>
  <si>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</si>
  <si>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</si>
  <si>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</si>
  <si>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</si>
  <si>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</si>
  <si>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</si>
  <si>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</si>
  <si>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</si>
  <si>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</si>
  <si>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</si>
  <si>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</si>
  <si>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</si>
  <si>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</si>
  <si>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</si>
  <si>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</si>
  <si>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</si>
  <si>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</si>
  <si>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</si>
  <si>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</si>
  <si>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</si>
  <si>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</si>
  <si>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</si>
  <si>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</si>
  <si>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</si>
  <si>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</si>
  <si>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</si>
  <si>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</si>
  <si>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</si>
  <si>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</si>
  <si>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</si>
  <si>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</si>
  <si>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</si>
  <si>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</si>
  <si>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</si>
  <si>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</si>
  <si>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</si>
  <si>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</si>
  <si>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</si>
  <si>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</si>
  <si>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</si>
  <si>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</si>
  <si>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</si>
  <si>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</si>
  <si>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</si>
  <si>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</si>
  <si>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</si>
  <si>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</si>
  <si>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</si>
  <si>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</si>
  <si>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</si>
  <si>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</si>
  <si>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</si>
  <si>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</si>
  <si>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</si>
  <si>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</si>
  <si>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</si>
  <si>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</si>
  <si>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</si>
  <si>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</si>
  <si>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</si>
  <si>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</si>
  <si>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</si>
  <si>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</si>
  <si>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</si>
  <si>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</si>
  <si>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</si>
  <si>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</si>
  <si>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</si>
  <si>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</si>
  <si>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</si>
  <si>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</si>
  <si>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</si>
  <si>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</si>
  <si>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</si>
  <si>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</si>
  <si>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</si>
  <si>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</si>
  <si>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</si>
  <si>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</si>
  <si>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</si>
  <si>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</si>
  <si>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</si>
  <si>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</si>
  <si>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</si>
  <si>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</si>
  <si>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</si>
  <si>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</si>
  <si>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</si>
  <si>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</si>
  <si>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</si>
  <si>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</si>
  <si>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</si>
  <si>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</si>
  <si>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</si>
  <si>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</si>
  <si>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</si>
  <si>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</si>
  <si>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</si>
  <si>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</si>
  <si>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</si>
  <si>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</si>
  <si>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</si>
  <si>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</si>
  <si>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</si>
  <si>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</si>
  <si>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</si>
  <si>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</si>
  <si>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</si>
  <si>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</si>
  <si>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</si>
  <si>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</si>
  <si>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</si>
  <si>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</si>
  <si>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</si>
  <si>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</si>
  <si>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</si>
  <si>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</si>
  <si>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</si>
  <si>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</si>
  <si>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</si>
  <si>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</si>
  <si>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</si>
  <si>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</si>
  <si>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</si>
  <si>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</si>
  <si>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</si>
  <si>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</si>
  <si>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</si>
  <si>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</si>
  <si>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</si>
  <si>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</si>
  <si>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</si>
  <si>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</si>
  <si>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</si>
  <si>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</si>
  <si>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</si>
  <si>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</si>
  <si>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</si>
  <si>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</si>
  <si>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</si>
  <si>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</si>
  <si>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</si>
  <si>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</si>
  <si>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</si>
  <si>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</si>
  <si>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</si>
  <si>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</si>
  <si>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</si>
  <si>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</si>
  <si>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</si>
  <si>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</si>
  <si>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</si>
  <si>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</si>
  <si>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</si>
  <si>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</si>
  <si>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</si>
  <si>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</si>
  <si>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</si>
  <si>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</si>
  <si>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</si>
  <si>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</si>
  <si>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</si>
  <si>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</si>
  <si>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</si>
  <si>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</si>
  <si>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</si>
  <si>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</si>
  <si>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</si>
  <si>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</si>
  <si>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</si>
  <si>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</si>
  <si>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</si>
  <si>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</si>
  <si>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</si>
  <si>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</si>
  <si>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</si>
  <si>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</si>
  <si>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</si>
  <si>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</si>
  <si>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</si>
  <si>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</si>
  <si>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</si>
  <si>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</si>
  <si>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</si>
  <si>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</si>
  <si>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</si>
  <si>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</si>
  <si>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</si>
  <si>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</si>
  <si>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</si>
  <si>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</si>
  <si>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</si>
  <si>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</si>
  <si>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</si>
  <si>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</si>
  <si>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</si>
  <si>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</si>
  <si>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</si>
  <si>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</si>
  <si>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</si>
  <si>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</si>
  <si>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</si>
  <si>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</si>
  <si>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</si>
  <si>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</si>
  <si>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</si>
  <si>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</si>
  <si>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</si>
  <si>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</si>
  <si>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</si>
  <si>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</si>
  <si>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</si>
  <si>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</si>
  <si>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</si>
  <si>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</si>
  <si>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</si>
  <si>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</si>
  <si>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</si>
  <si>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</si>
  <si>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</si>
  <si>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</si>
  <si>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</si>
  <si>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</si>
  <si>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</si>
  <si>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</si>
  <si>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</si>
  <si>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</si>
  <si>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</si>
  <si>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</si>
  <si>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</si>
  <si>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</si>
  <si>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</si>
  <si>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</si>
  <si>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</si>
  <si>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</si>
  <si>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</si>
  <si>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</si>
  <si>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</si>
  <si>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</si>
  <si>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</si>
  <si>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</si>
  <si>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</si>
  <si>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</si>
  <si>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</si>
  <si>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</si>
  <si>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</si>
  <si>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</si>
  <si>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</si>
  <si>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</si>
  <si>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</si>
  <si>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</si>
  <si>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</si>
  <si>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</si>
  <si>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</si>
  <si>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</si>
  <si>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</si>
  <si>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</si>
  <si>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</si>
  <si>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</si>
  <si>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</si>
  <si>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</si>
  <si>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</si>
  <si>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</si>
  <si>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</si>
  <si>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</si>
  <si>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</si>
  <si>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</si>
  <si>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</si>
  <si>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</si>
  <si>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</si>
  <si>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</si>
  <si>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</si>
  <si>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</si>
  <si>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</si>
  <si>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</si>
  <si>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</si>
  <si>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</si>
  <si>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</si>
  <si>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</si>
  <si>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</si>
  <si>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</si>
  <si>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</si>
  <si>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</si>
  <si>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</si>
  <si>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</si>
  <si>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</si>
  <si>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</si>
  <si>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</si>
  <si>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</si>
  <si>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</si>
  <si>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</si>
  <si>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</si>
  <si>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</si>
  <si>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</si>
  <si>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</si>
  <si>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</si>
  <si>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</si>
  <si>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</si>
  <si>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</si>
  <si>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</si>
  <si>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</si>
  <si>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</si>
  <si>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</si>
  <si>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</si>
  <si>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</si>
  <si>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</si>
  <si>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</si>
  <si>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</si>
  <si>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</si>
  <si>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</si>
  <si>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</si>
  <si>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</si>
  <si>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</si>
  <si>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</si>
  <si>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</si>
  <si>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</si>
  <si>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</si>
  <si>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</si>
  <si>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</si>
  <si>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</si>
  <si>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</si>
  <si>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</si>
  <si>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</si>
  <si>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</si>
  <si>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</si>
  <si>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</si>
  <si>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</si>
  <si>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</si>
  <si>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</si>
  <si>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</si>
  <si>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</si>
  <si>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</si>
  <si>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</si>
  <si>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</si>
  <si>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</si>
  <si>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</si>
  <si>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</si>
  <si>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</si>
  <si>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</si>
  <si>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</si>
  <si>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</si>
  <si>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</si>
  <si>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</si>
  <si>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</si>
  <si>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</si>
  <si>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</si>
  <si>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</si>
  <si>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</si>
  <si>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</si>
  <si>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</si>
  <si>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</si>
  <si>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</si>
  <si>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</si>
  <si>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</si>
  <si>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</si>
  <si>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</si>
  <si>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</si>
  <si>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</si>
  <si>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</si>
  <si>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</si>
  <si>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</si>
  <si>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</si>
  <si>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</si>
  <si>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</si>
  <si>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</si>
  <si>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</si>
  <si>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</si>
  <si>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</si>
  <si>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</si>
  <si>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</si>
  <si>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</si>
  <si>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</si>
  <si>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</si>
  <si>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</si>
  <si>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</si>
  <si>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</si>
  <si>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</si>
  <si>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</si>
  <si>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</si>
  <si>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</si>
  <si>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</si>
  <si>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</si>
  <si>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</si>
  <si>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</si>
  <si>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</si>
  <si>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</si>
  <si>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</si>
  <si>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</si>
  <si>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</si>
  <si>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</si>
  <si>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</si>
  <si>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</si>
  <si>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</si>
  <si>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</si>
  <si>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</si>
  <si>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</si>
  <si>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</si>
  <si>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</si>
  <si>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</si>
  <si>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</si>
  <si>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</si>
  <si>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</si>
  <si>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</si>
  <si>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</si>
  <si>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</si>
  <si>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</si>
  <si>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</si>
  <si>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</si>
  <si>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</si>
  <si>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</si>
  <si>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</si>
  <si>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</si>
  <si>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</si>
  <si>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</si>
  <si>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</si>
  <si>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</si>
  <si>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</si>
  <si>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</si>
  <si>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</si>
  <si>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</si>
  <si>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</si>
  <si>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</si>
  <si>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</si>
  <si>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</si>
  <si>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</si>
  <si>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</si>
  <si>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</si>
  <si>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</si>
  <si>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</si>
  <si>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</si>
  <si>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</si>
  <si>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</si>
  <si>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</si>
  <si>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</si>
  <si>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</si>
  <si>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</si>
  <si>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</si>
  <si>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</si>
  <si>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</si>
  <si>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</si>
  <si>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</si>
  <si>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</si>
  <si>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</si>
  <si>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</si>
  <si>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</si>
  <si>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</si>
  <si>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</si>
  <si>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</si>
  <si>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</si>
  <si>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</si>
  <si>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</si>
  <si>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</si>
  <si>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</si>
  <si>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</si>
  <si>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</si>
  <si>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</si>
  <si>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</si>
  <si>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</si>
  <si>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</si>
  <si>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</si>
  <si>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</si>
  <si>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</si>
  <si>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</si>
  <si>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</si>
  <si>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</si>
  <si>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</si>
  <si>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</si>
  <si>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</si>
  <si>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</si>
  <si>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</si>
  <si>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</si>
  <si>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</si>
  <si>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</si>
  <si>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</si>
  <si>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</si>
  <si>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</si>
  <si>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</si>
  <si>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</si>
  <si>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</si>
  <si>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</si>
  <si>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</si>
  <si>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</si>
  <si>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</si>
  <si>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</si>
  <si>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</si>
  <si>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</si>
  <si>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</si>
  <si>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</si>
  <si>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</si>
  <si>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</si>
  <si>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</si>
  <si>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</si>
  <si>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</si>
  <si>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</si>
  <si>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</si>
  <si>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</si>
  <si>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</si>
  <si>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</si>
  <si>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</si>
  <si>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</si>
  <si>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</si>
  <si>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</si>
  <si>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</si>
  <si>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</si>
  <si>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</si>
  <si>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</si>
  <si>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</si>
  <si>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</si>
  <si>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</si>
  <si>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</si>
  <si>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</si>
  <si>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</si>
  <si>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</si>
  <si>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</si>
  <si>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</si>
  <si>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</si>
  <si>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</si>
  <si>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</si>
  <si>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</si>
  <si>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</si>
  <si>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</si>
  <si>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</si>
  <si>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</si>
  <si>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</si>
  <si>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</si>
  <si>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</si>
  <si>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</si>
  <si>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</si>
  <si>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</si>
  <si>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</si>
  <si>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</si>
  <si>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</si>
  <si>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</si>
  <si>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</si>
  <si>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</si>
  <si>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</si>
  <si>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</si>
  <si>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</si>
  <si>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</si>
  <si>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</si>
  <si>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</si>
  <si>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</si>
  <si>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</si>
  <si>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</si>
  <si>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</si>
  <si>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</si>
  <si>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</si>
  <si>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</si>
  <si>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</si>
  <si>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</si>
  <si>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</si>
  <si>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</si>
  <si>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</si>
  <si>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</si>
  <si>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</si>
  <si>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</si>
  <si>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</si>
  <si>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</si>
  <si>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</si>
  <si>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</si>
  <si>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</si>
  <si>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</si>
  <si>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</si>
  <si>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</si>
  <si>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</si>
  <si>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</si>
  <si>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</si>
  <si>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</si>
  <si>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</si>
  <si>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</si>
  <si>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</si>
  <si>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</si>
  <si>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</si>
  <si>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</si>
  <si>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</si>
  <si>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</si>
  <si>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</si>
  <si>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</si>
  <si>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</si>
  <si>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</si>
  <si>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</si>
  <si>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</si>
  <si>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</si>
  <si>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</si>
  <si>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</si>
  <si>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</si>
  <si>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</si>
  <si>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</si>
  <si>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</si>
  <si>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</si>
  <si>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</si>
  <si>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</si>
  <si>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</si>
  <si>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</si>
  <si>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</si>
  <si>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</si>
  <si>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</si>
  <si>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</si>
  <si>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</si>
  <si>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</si>
  <si>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</si>
  <si>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</si>
  <si>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</si>
  <si>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</si>
  <si>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</si>
  <si>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</si>
  <si>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</si>
  <si>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</si>
  <si>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</si>
  <si>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</si>
  <si>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</si>
  <si>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</si>
  <si>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</si>
  <si>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</si>
  <si>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</si>
  <si>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</si>
  <si>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</si>
  <si>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</si>
  <si>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</si>
  <si>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</si>
  <si>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</si>
  <si>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</si>
  <si>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</si>
  <si>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</si>
  <si>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</si>
  <si>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</si>
  <si>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</si>
  <si>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</si>
  <si>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</si>
  <si>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</si>
  <si>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</si>
  <si>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</si>
  <si>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</si>
  <si>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</si>
  <si>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</si>
  <si>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</si>
  <si>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</si>
  <si>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</si>
  <si>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</si>
  <si>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</si>
  <si>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</si>
  <si>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</si>
  <si>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</si>
  <si>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</si>
  <si>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</si>
  <si>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</si>
  <si>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</si>
  <si>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</si>
  <si>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</si>
  <si>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</si>
  <si>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</si>
  <si>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</si>
  <si>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</si>
  <si>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</si>
  <si>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</si>
  <si>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</si>
  <si>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</si>
  <si>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</si>
  <si>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</si>
  <si>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</si>
  <si>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</si>
  <si>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</si>
  <si>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</si>
  <si>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</si>
  <si>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</si>
  <si>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</si>
  <si>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</si>
  <si>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</si>
  <si>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</si>
  <si>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</si>
  <si>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</si>
  <si>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</si>
  <si>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</si>
  <si>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</si>
  <si>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</si>
  <si>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</si>
  <si>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</si>
  <si>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</si>
  <si>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</si>
  <si>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</si>
  <si>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</si>
  <si>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</si>
  <si>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</si>
  <si>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</si>
  <si>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</si>
  <si>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</si>
  <si>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</si>
  <si>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</si>
  <si>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</si>
  <si>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</si>
  <si>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</si>
  <si>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</si>
  <si>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</si>
  <si>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</si>
  <si>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</si>
  <si>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</si>
  <si>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</si>
  <si>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</si>
  <si>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</si>
  <si>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</si>
  <si>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</si>
  <si>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</si>
  <si>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</si>
  <si>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</si>
  <si>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</si>
  <si>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</si>
  <si>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</si>
  <si>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</si>
  <si>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</si>
  <si>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</si>
  <si>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</si>
  <si>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</si>
  <si>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</si>
  <si>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</si>
  <si>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</si>
  <si>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</si>
  <si>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</si>
  <si>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</si>
  <si>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</si>
  <si>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</si>
  <si>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</si>
  <si>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</si>
  <si>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</si>
  <si>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</si>
  <si>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</si>
  <si>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</si>
  <si>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</si>
  <si>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</si>
  <si>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</si>
  <si>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</si>
  <si>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</si>
  <si>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</si>
  <si>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</si>
  <si>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</si>
  <si>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</si>
  <si>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</si>
  <si>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</si>
  <si>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</si>
  <si>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</si>
  <si>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</si>
  <si>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</si>
  <si>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</si>
  <si>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</si>
  <si>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</si>
  <si>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</si>
  <si>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</si>
  <si>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</si>
  <si>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</si>
  <si>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</si>
  <si>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</si>
  <si>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</si>
  <si>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</si>
  <si>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</si>
  <si>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</si>
  <si>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</si>
  <si>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</si>
  <si>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</si>
  <si>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</si>
  <si>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</si>
  <si>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</si>
  <si>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</si>
  <si>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</si>
  <si>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</si>
  <si>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</si>
  <si>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</si>
  <si>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</si>
  <si>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</si>
  <si>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</si>
  <si>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</si>
  <si>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</si>
  <si>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</si>
  <si>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</si>
  <si>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</si>
  <si>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</si>
  <si>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</si>
  <si>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</si>
  <si>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</si>
  <si>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</si>
  <si>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</si>
  <si>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</si>
  <si>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</si>
  <si>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</si>
  <si>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</si>
  <si>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</si>
  <si>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</si>
  <si>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</si>
  <si>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</si>
  <si>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</si>
  <si>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</si>
  <si>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</si>
  <si>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</si>
  <si>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</si>
  <si>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</si>
  <si>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</si>
  <si>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</si>
  <si>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</si>
  <si>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</si>
  <si>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</si>
  <si>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</si>
  <si>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</si>
  <si>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</si>
  <si>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</si>
  <si>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</si>
  <si>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</si>
  <si>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</si>
  <si>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</si>
  <si>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</si>
  <si>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</si>
  <si>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</si>
  <si>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</si>
  <si>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</si>
  <si>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</si>
  <si>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</si>
  <si>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</si>
  <si>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</si>
  <si>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</si>
  <si>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</si>
  <si>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</si>
  <si>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</si>
  <si>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</si>
  <si>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</si>
  <si>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</si>
  <si>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</si>
  <si>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</si>
  <si>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</si>
  <si>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</si>
  <si>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</si>
  <si>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</si>
  <si>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</si>
  <si>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</si>
  <si>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</si>
  <si>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</si>
  <si>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</si>
  <si>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</si>
  <si>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</si>
  <si>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</si>
  <si>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</si>
  <si>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</si>
  <si>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</si>
  <si>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</si>
  <si>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</si>
  <si>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</si>
  <si>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</si>
  <si>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</si>
  <si>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</si>
  <si>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</si>
  <si>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</si>
  <si>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</si>
  <si>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</si>
  <si>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</si>
  <si>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</si>
  <si>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</si>
  <si>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</si>
  <si>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</si>
  <si>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</si>
  <si>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</si>
  <si>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</si>
  <si>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</si>
  <si>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</si>
  <si>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</si>
  <si>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</si>
  <si>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</si>
  <si>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</si>
  <si>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</si>
  <si>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</si>
  <si>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</si>
  <si>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</si>
  <si>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</si>
  <si>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</si>
  <si>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</si>
  <si>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</si>
  <si>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</si>
  <si>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</si>
  <si>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</si>
  <si>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</si>
  <si>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</si>
  <si>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</si>
  <si>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</si>
  <si>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</si>
  <si>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</si>
  <si>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</si>
  <si>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</si>
  <si>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</si>
  <si>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</si>
  <si>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</si>
  <si>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</si>
  <si>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</si>
  <si>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</si>
  <si>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</si>
  <si>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</si>
  <si>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</si>
  <si>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</si>
  <si>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</si>
  <si>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</si>
  <si>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</si>
  <si>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</si>
  <si>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</si>
  <si>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</si>
  <si>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</si>
  <si>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</si>
  <si>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</si>
  <si>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</si>
  <si>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</si>
  <si>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</si>
  <si>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</si>
  <si>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</si>
  <si>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</si>
  <si>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</si>
  <si>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</si>
  <si>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</si>
  <si>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</si>
  <si>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</si>
  <si>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</si>
  <si>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</si>
  <si>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</si>
  <si>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</si>
  <si>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</si>
  <si>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</si>
  <si>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</si>
  <si>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</si>
  <si>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</si>
  <si>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</si>
  <si>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</si>
  <si>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</si>
  <si>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</si>
  <si>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</si>
  <si>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</si>
  <si>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</si>
  <si>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</si>
  <si>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</si>
  <si>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</si>
  <si>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</si>
  <si>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</si>
  <si>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</si>
  <si>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</si>
  <si>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</si>
  <si>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</si>
  <si>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</si>
  <si>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</si>
  <si>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</si>
  <si>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</si>
  <si>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</si>
  <si>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</si>
  <si>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</si>
  <si>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</si>
  <si>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</si>
  <si>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</si>
  <si>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</si>
  <si>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</si>
  <si>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</si>
  <si>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</si>
  <si>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</si>
  <si>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</si>
  <si>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</si>
  <si>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</si>
  <si>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</si>
  <si>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</si>
  <si>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</si>
  <si>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</si>
  <si>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</si>
  <si>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</si>
  <si>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</si>
  <si>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</si>
  <si>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</si>
  <si>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</si>
  <si>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</si>
  <si>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</si>
  <si>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</si>
  <si>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</si>
  <si>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</si>
  <si>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</si>
  <si>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</si>
  <si>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</si>
  <si>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</si>
  <si>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</si>
  <si>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</si>
  <si>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</si>
  <si>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</si>
  <si>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</si>
  <si>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</si>
  <si>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</si>
  <si>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</si>
  <si>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</si>
  <si>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</si>
  <si>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</si>
  <si>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</si>
  <si>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</si>
  <si>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</si>
  <si>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</si>
  <si>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</si>
  <si>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</si>
  <si>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</si>
  <si>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</si>
  <si>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</si>
  <si>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</si>
  <si>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</si>
  <si>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</si>
  <si>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</si>
  <si>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</si>
  <si>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</si>
  <si>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</si>
  <si>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</si>
  <si>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</si>
  <si>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</si>
  <si>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</si>
  <si>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</si>
  <si>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</si>
  <si>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</si>
  <si>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</si>
  <si>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</si>
  <si>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</si>
  <si>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</si>
  <si>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</si>
  <si>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</si>
  <si>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</si>
  <si>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</si>
  <si>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</si>
  <si>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</si>
  <si>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</si>
  <si>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</si>
  <si>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</si>
  <si>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</si>
  <si>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</si>
  <si>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</si>
  <si>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</si>
  <si>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</si>
  <si>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</si>
  <si>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</si>
  <si>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</si>
  <si>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</si>
  <si>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</si>
  <si>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</si>
  <si>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</si>
  <si>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</si>
  <si>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</si>
  <si>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</si>
  <si>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</si>
  <si>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</si>
  <si>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</si>
  <si>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</si>
  <si>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</si>
  <si>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</si>
  <si>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</si>
  <si>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</si>
  <si>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</si>
  <si>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</si>
  <si>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</si>
  <si>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</si>
  <si>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</si>
  <si>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</si>
  <si>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</si>
  <si>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</si>
  <si>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</si>
  <si>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</si>
  <si>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</si>
  <si>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</si>
  <si>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</si>
  <si>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</si>
  <si>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</si>
  <si>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</si>
  <si>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</si>
  <si>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</si>
  <si>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</si>
  <si>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</si>
  <si>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</si>
  <si>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</si>
  <si>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</si>
  <si>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</si>
  <si>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</si>
  <si>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</si>
  <si>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</si>
  <si>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</si>
  <si>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</si>
  <si>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</si>
  <si>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</si>
  <si>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</si>
  <si>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</si>
  <si>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</si>
  <si>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</si>
  <si>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</si>
  <si>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</si>
  <si>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</si>
  <si>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</si>
  <si>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</si>
  <si>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</si>
  <si>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</si>
  <si>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</si>
  <si>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</si>
  <si>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</si>
  <si>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</si>
  <si>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</si>
  <si>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</si>
  <si>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</si>
  <si>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</si>
  <si>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</si>
  <si>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</si>
  <si>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</si>
  <si>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</si>
  <si>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</si>
  <si>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</si>
  <si>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</si>
  <si>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</si>
  <si>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</si>
  <si>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</si>
  <si>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</si>
  <si>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</si>
  <si>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</si>
  <si>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</si>
  <si>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</si>
  <si>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</si>
  <si>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</si>
  <si>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</si>
  <si>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</si>
  <si>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</si>
  <si>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</si>
  <si>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</si>
  <si>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</si>
  <si>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</si>
  <si>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</si>
  <si>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</si>
  <si>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</si>
  <si>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</si>
  <si>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</si>
  <si>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</si>
  <si>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</si>
  <si>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</si>
  <si>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</si>
  <si>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</si>
  <si>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</si>
  <si>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</si>
  <si>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</si>
  <si>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</si>
  <si>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</si>
  <si>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</si>
  <si>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</si>
  <si>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</si>
  <si>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</si>
  <si>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</si>
  <si>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</si>
  <si>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</si>
  <si>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</si>
  <si>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</si>
  <si>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</si>
  <si>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</si>
  <si>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</si>
  <si>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</si>
  <si>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</si>
  <si>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</si>
  <si>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</si>
  <si>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</si>
  <si>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</si>
  <si>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</si>
  <si>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</si>
  <si>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</si>
  <si>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</si>
  <si>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</si>
  <si>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</si>
  <si>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</si>
  <si>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</si>
  <si>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</si>
  <si>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</si>
  <si>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</si>
  <si>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</si>
  <si>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</si>
  <si>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</si>
  <si>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</si>
  <si>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</si>
  <si>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</si>
  <si>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</si>
  <si>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</si>
  <si>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</si>
  <si>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</si>
  <si>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</si>
  <si>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</si>
  <si>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</si>
  <si>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</si>
  <si>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</si>
  <si>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</si>
  <si>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</si>
  <si>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</si>
  <si>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</si>
  <si>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</si>
  <si>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</si>
  <si>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</si>
  <si>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</si>
  <si>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</si>
  <si>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</si>
  <si>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</si>
  <si>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</si>
  <si>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</si>
  <si>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</si>
  <si>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</si>
  <si>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</si>
  <si>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</si>
  <si>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</si>
  <si>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</si>
  <si>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</si>
  <si>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</si>
  <si>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</si>
  <si>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</si>
  <si>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</si>
  <si>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</si>
  <si>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</si>
  <si>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</si>
  <si>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</si>
  <si>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</si>
  <si>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</si>
  <si>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</si>
  <si>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</si>
  <si>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</si>
  <si>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</si>
  <si>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</si>
  <si>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</si>
  <si>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</si>
  <si>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</si>
  <si>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</si>
  <si>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</si>
  <si>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</si>
  <si>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</si>
  <si>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</si>
  <si>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</si>
  <si>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</si>
  <si>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</si>
  <si>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</si>
  <si>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</si>
  <si>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</si>
  <si>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</si>
  <si>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</si>
  <si>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</si>
  <si>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</si>
  <si>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</si>
  <si>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</si>
  <si>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</si>
  <si>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</si>
  <si>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</si>
  <si>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</si>
  <si>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</si>
  <si>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</si>
  <si>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</si>
  <si>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</si>
  <si>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</si>
  <si>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</si>
  <si>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</si>
  <si>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</si>
  <si>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</si>
  <si>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</si>
  <si>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</si>
  <si>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</si>
  <si>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</si>
  <si>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</si>
  <si>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</si>
  <si>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</si>
  <si>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</si>
  <si>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</si>
  <si>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</si>
  <si>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</si>
  <si>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</si>
  <si>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</si>
  <si>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</si>
  <si>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</si>
  <si>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</si>
  <si>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</si>
  <si>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</si>
  <si>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</si>
  <si>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</si>
  <si>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</si>
  <si>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</si>
  <si>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</si>
  <si>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</si>
  <si>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</si>
  <si>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</si>
  <si>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</si>
  <si>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</si>
  <si>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</si>
  <si>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</si>
  <si>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</si>
  <si>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</si>
  <si>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</si>
  <si>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</si>
  <si>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</si>
  <si>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</si>
  <si>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</si>
  <si>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</si>
  <si>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</si>
  <si>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</si>
  <si>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</si>
  <si>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</si>
  <si>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</si>
  <si>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</si>
  <si>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</si>
  <si>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</si>
  <si>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</si>
  <si>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</si>
  <si>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</si>
  <si>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</si>
  <si>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</si>
  <si>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</si>
  <si>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</si>
  <si>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</si>
  <si>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</si>
  <si>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</si>
  <si>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</si>
  <si>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</si>
  <si>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</si>
  <si>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</si>
  <si>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</si>
  <si>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</si>
  <si>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</si>
  <si>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</si>
  <si>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</si>
  <si>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</si>
  <si>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</si>
  <si>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</si>
  <si>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</si>
  <si>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</si>
  <si>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</si>
  <si>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</si>
  <si>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</si>
  <si>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</si>
  <si>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</si>
  <si>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</si>
  <si>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</si>
  <si>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</si>
  <si>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</si>
  <si>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</si>
  <si>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</si>
  <si>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</si>
  <si>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</si>
  <si>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</si>
  <si>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</si>
  <si>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</si>
  <si>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</si>
  <si>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</si>
  <si>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</si>
  <si>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</si>
  <si>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</si>
  <si>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</si>
  <si>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</si>
  <si>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</si>
  <si>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</si>
  <si>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</si>
  <si>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</si>
  <si>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</si>
  <si>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</si>
  <si>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</si>
  <si>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</si>
  <si>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</si>
  <si>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</si>
  <si>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</si>
  <si>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</si>
  <si>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</si>
  <si>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</si>
  <si>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</si>
  <si>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</si>
  <si>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</si>
  <si>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</si>
  <si>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</si>
  <si>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</si>
  <si>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</si>
  <si>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</si>
  <si>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</si>
  <si>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</si>
  <si>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</si>
  <si>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</si>
  <si>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</si>
  <si>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</si>
  <si>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</si>
  <si>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</si>
  <si>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</si>
  <si>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</si>
  <si>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</si>
  <si>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</si>
  <si>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</si>
  <si>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</si>
  <si>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</si>
  <si>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</si>
  <si>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</si>
  <si>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</si>
  <si>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</si>
  <si>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</si>
  <si>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</si>
  <si>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</si>
  <si>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</si>
  <si>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</si>
  <si>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</si>
  <si>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</si>
  <si>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</si>
  <si>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</si>
  <si>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</si>
  <si>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</si>
  <si>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</si>
  <si>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</si>
  <si>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</si>
  <si>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</si>
  <si>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</si>
  <si>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</si>
  <si>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</si>
  <si>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</si>
  <si>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</si>
  <si>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</si>
  <si>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</si>
  <si>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</si>
  <si>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</si>
  <si>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</si>
  <si>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</si>
  <si>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</si>
  <si>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</si>
  <si>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</si>
  <si>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</si>
  <si>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</si>
  <si>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</si>
  <si>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</si>
  <si>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</si>
  <si>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</si>
  <si>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</si>
  <si>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</si>
  <si>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</si>
  <si>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</si>
  <si>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</si>
  <si>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</si>
  <si>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</si>
  <si>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</si>
  <si>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</si>
  <si>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</si>
  <si>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</si>
  <si>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</si>
  <si>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</si>
  <si>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</si>
  <si>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</si>
  <si>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</si>
  <si>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</si>
  <si>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</si>
  <si>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</si>
  <si>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</si>
  <si>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</si>
  <si>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</si>
  <si>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</si>
  <si>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</si>
  <si>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</si>
  <si>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</si>
  <si>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</si>
  <si>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</si>
  <si>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</si>
  <si>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</si>
  <si>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</si>
  <si>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</si>
  <si>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</si>
  <si>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</si>
  <si>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</si>
  <si>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</si>
  <si>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</si>
  <si>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</si>
  <si>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</si>
  <si>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</si>
  <si>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</si>
  <si>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</si>
  <si>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</si>
  <si>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</si>
  <si>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</si>
  <si>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</si>
  <si>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</si>
  <si>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</si>
  <si>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</si>
  <si>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</si>
  <si>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</si>
  <si>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</si>
  <si>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</si>
  <si>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</si>
  <si>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</si>
  <si>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</si>
  <si>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</si>
  <si>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</si>
  <si>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</si>
  <si>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</si>
  <si>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</si>
  <si>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</si>
  <si>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</si>
  <si>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</si>
  <si>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</si>
  <si>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</si>
  <si>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</si>
  <si>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</si>
  <si>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</si>
  <si>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</si>
  <si>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</si>
  <si>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</si>
  <si>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</si>
  <si>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</si>
  <si>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</si>
  <si>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</si>
  <si>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</si>
  <si>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</si>
  <si>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</si>
  <si>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</si>
  <si>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</si>
  <si>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</si>
  <si>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</si>
  <si>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</si>
  <si>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</si>
  <si>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</si>
  <si>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</si>
  <si>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</si>
  <si>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</si>
  <si>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</si>
  <si>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</si>
  <si>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</si>
  <si>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</si>
  <si>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</si>
  <si>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</si>
  <si>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</si>
  <si>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</si>
  <si>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</si>
  <si>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</si>
  <si>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</si>
  <si>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</si>
  <si>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</si>
  <si>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</si>
  <si>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</si>
  <si>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</si>
  <si>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</si>
  <si>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</si>
  <si>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</si>
  <si>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</si>
  <si>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</si>
  <si>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</si>
  <si>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</si>
  <si>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</si>
  <si>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</si>
  <si>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</si>
  <si>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</si>
  <si>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</si>
  <si>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</si>
  <si>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</si>
  <si>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</si>
  <si>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</si>
  <si>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</si>
  <si>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</si>
  <si>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</si>
  <si>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</si>
  <si>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</si>
  <si>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</si>
  <si>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</si>
  <si>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</si>
  <si>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</si>
  <si>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</si>
  <si>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</si>
  <si>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</si>
  <si>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</si>
  <si>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</si>
  <si>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</si>
  <si>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</si>
  <si>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</si>
  <si>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</si>
  <si>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</si>
  <si>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</si>
  <si>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</si>
  <si>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</si>
  <si>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</si>
  <si>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</si>
  <si>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</si>
  <si>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</si>
  <si>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</si>
  <si>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</si>
  <si>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</si>
  <si>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</si>
  <si>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</si>
  <si>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</si>
  <si>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</si>
  <si>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</si>
  <si>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</si>
  <si>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</si>
  <si>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</si>
  <si>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</si>
  <si>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</si>
  <si>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</si>
  <si>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</si>
  <si>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</si>
  <si>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</si>
  <si>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</si>
  <si>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</si>
  <si>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</si>
  <si>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</si>
  <si>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</si>
  <si>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</si>
  <si>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</si>
  <si>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</si>
  <si>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</si>
  <si>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</si>
  <si>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</si>
  <si>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</si>
  <si>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</si>
  <si>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</si>
  <si>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</si>
  <si>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</si>
  <si>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</si>
  <si>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</si>
  <si>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</si>
  <si>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</si>
  <si>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</si>
  <si>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</si>
  <si>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</si>
  <si>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</si>
  <si>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</si>
  <si>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</si>
  <si>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</si>
  <si>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</si>
  <si>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</si>
  <si>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</si>
  <si>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</si>
  <si>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</si>
  <si>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</si>
  <si>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</si>
  <si>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</si>
  <si>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</si>
  <si>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</si>
  <si>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</si>
  <si>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</si>
  <si>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</si>
  <si>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</si>
  <si>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</si>
  <si>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</si>
  <si>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</si>
  <si>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</si>
  <si>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</si>
  <si>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</si>
  <si>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</si>
  <si>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</si>
  <si>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</si>
  <si>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</si>
  <si>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</si>
  <si>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</si>
  <si>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</si>
  <si>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</si>
  <si>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</si>
  <si>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</si>
  <si>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</si>
  <si>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</si>
  <si>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</si>
  <si>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</si>
  <si>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</si>
  <si>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</si>
  <si>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</si>
  <si>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</si>
  <si>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</si>
  <si>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</si>
  <si>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</si>
  <si>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</si>
  <si>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</si>
  <si>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</si>
  <si>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</si>
  <si>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</si>
  <si>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</si>
  <si>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</si>
  <si>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</si>
  <si>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</si>
  <si>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</si>
  <si>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</si>
  <si>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</si>
  <si>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</si>
  <si>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</si>
  <si>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</si>
  <si>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</si>
  <si>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</si>
  <si>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</si>
  <si>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</si>
  <si>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</si>
  <si>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</si>
  <si>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</si>
  <si>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</si>
  <si>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</si>
  <si>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</si>
  <si>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</si>
  <si>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</si>
  <si>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</si>
  <si>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</si>
  <si>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</si>
  <si>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</si>
  <si>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</si>
  <si>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</si>
  <si>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</si>
  <si>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</si>
  <si>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</si>
  <si>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</si>
  <si>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</si>
  <si>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</si>
  <si>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</si>
  <si>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</si>
  <si>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</si>
  <si>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</si>
  <si>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</si>
  <si>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</si>
  <si>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</si>
  <si>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</si>
  <si>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</si>
  <si>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</si>
  <si>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</si>
  <si>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</si>
  <si>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</si>
  <si>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</si>
  <si>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</si>
  <si>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</si>
  <si>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</si>
  <si>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</si>
  <si>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</si>
  <si>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</si>
  <si>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</si>
  <si>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</si>
  <si>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</si>
  <si>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</si>
  <si>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</si>
  <si>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</si>
  <si>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</si>
  <si>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</si>
  <si>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</si>
  <si>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</si>
  <si>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</si>
  <si>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</si>
  <si>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</si>
  <si>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</si>
  <si>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</si>
  <si>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</si>
  <si>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</si>
  <si>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</si>
  <si>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</si>
  <si>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</si>
  <si>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</si>
  <si>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</si>
  <si>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</si>
  <si>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</si>
  <si>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</si>
  <si>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</si>
  <si>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</si>
  <si>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</si>
  <si>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</si>
  <si>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</si>
  <si>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</si>
  <si>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</si>
  <si>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</si>
  <si>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</si>
  <si>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</si>
  <si>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</si>
  <si>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</si>
  <si>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</si>
  <si>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</si>
  <si>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</si>
  <si>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</si>
  <si>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</si>
  <si>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</si>
  <si>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</si>
  <si>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</si>
  <si>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</si>
  <si>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</si>
  <si>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</si>
  <si>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</si>
  <si>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</si>
  <si>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</si>
  <si>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</si>
  <si>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</si>
  <si>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</si>
  <si>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</si>
  <si>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</si>
  <si>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</si>
  <si>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</si>
  <si>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</si>
  <si>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</si>
  <si>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</si>
  <si>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</si>
  <si>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</si>
  <si>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</si>
  <si>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</si>
  <si>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</si>
  <si>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</si>
  <si>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</si>
  <si>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</si>
  <si>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</si>
  <si>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</si>
  <si>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</si>
  <si>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</si>
  <si>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</si>
  <si>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</si>
  <si>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</si>
  <si>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</si>
  <si>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</si>
  <si>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</si>
  <si>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</si>
  <si>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</si>
  <si>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</si>
  <si>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</si>
  <si>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</si>
  <si>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</si>
  <si>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</si>
  <si>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</si>
  <si>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</si>
  <si>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</si>
  <si>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</si>
  <si>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</si>
  <si>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</si>
  <si>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</si>
  <si>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</si>
  <si>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</si>
  <si>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</si>
  <si>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</si>
  <si>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</si>
  <si>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</si>
  <si>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</si>
  <si>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</si>
  <si>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</si>
  <si>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</si>
  <si>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</si>
  <si>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</si>
  <si>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</si>
  <si>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</si>
  <si>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</si>
  <si>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</si>
  <si>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</si>
  <si>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</si>
  <si>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</si>
  <si>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</si>
  <si>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</si>
  <si>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</si>
  <si>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</si>
  <si>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</si>
  <si>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</si>
  <si>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</si>
  <si>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</si>
  <si>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</si>
  <si>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</si>
  <si>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</si>
  <si>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</si>
  <si>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</si>
  <si>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</si>
  <si>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</si>
  <si>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</si>
  <si>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</si>
  <si>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</si>
  <si>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</si>
  <si>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</si>
  <si>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</si>
  <si>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</si>
  <si>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</si>
  <si>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</si>
  <si>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</si>
  <si>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</si>
  <si>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</si>
  <si>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</si>
  <si>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</si>
  <si>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</si>
  <si>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</si>
  <si>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</si>
  <si>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</si>
  <si>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</si>
  <si>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</si>
  <si>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</si>
  <si>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</si>
  <si>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</si>
  <si>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</si>
  <si>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</si>
  <si>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</si>
  <si>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</si>
  <si>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</si>
  <si>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</si>
  <si>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</si>
  <si>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</si>
  <si>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</si>
  <si>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</si>
  <si>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</si>
  <si>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</si>
  <si>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</si>
  <si>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</si>
  <si>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</si>
  <si>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</si>
  <si>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</si>
  <si>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</si>
  <si>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</si>
  <si>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</si>
  <si>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</si>
  <si>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</si>
  <si>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</si>
  <si>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</si>
  <si>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</si>
  <si>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</si>
  <si>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</si>
  <si>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</si>
  <si>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</si>
  <si>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</si>
  <si>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</si>
  <si>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</si>
  <si>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</si>
  <si>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</si>
  <si>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</si>
  <si>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</si>
  <si>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</si>
  <si>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</si>
  <si>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</si>
  <si>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</si>
  <si>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</si>
  <si>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</si>
  <si>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</si>
  <si>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</si>
  <si>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</si>
  <si>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</si>
  <si>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</si>
  <si>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</si>
  <si>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</si>
  <si>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</si>
  <si>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</si>
  <si>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</si>
  <si>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</si>
  <si>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</si>
  <si>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</si>
  <si>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</si>
  <si>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</si>
  <si>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</si>
  <si>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</si>
  <si>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</si>
  <si>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</si>
  <si>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</si>
  <si>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</si>
  <si>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</si>
  <si>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</si>
  <si>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</si>
  <si>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</si>
  <si>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</si>
  <si>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</si>
  <si>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</si>
  <si>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</si>
  <si>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</si>
  <si>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</si>
  <si>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</si>
  <si>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</si>
  <si>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</si>
  <si>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</si>
  <si>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</si>
  <si>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</si>
  <si>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</si>
  <si>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</si>
  <si>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</si>
  <si>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</si>
  <si>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</si>
  <si>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</si>
  <si>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</si>
  <si>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</si>
  <si>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</si>
  <si>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</si>
  <si>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</si>
  <si>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</si>
  <si>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</si>
  <si>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</si>
  <si>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</si>
  <si>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</si>
  <si>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</si>
  <si>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</si>
  <si>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</si>
  <si>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</si>
  <si>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</si>
  <si>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</si>
  <si>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</si>
  <si>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</si>
  <si>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</si>
  <si>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</si>
  <si>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</si>
  <si>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</si>
  <si>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</si>
  <si>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</si>
  <si>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</si>
  <si>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</si>
  <si>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</si>
  <si>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</si>
  <si>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</si>
  <si>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</si>
  <si>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</si>
  <si>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</si>
  <si>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</si>
  <si>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</si>
  <si>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</si>
  <si>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</si>
  <si>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</si>
  <si>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</si>
  <si>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</si>
  <si>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</si>
  <si>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</si>
  <si>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</si>
  <si>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</si>
  <si>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</si>
  <si>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</si>
  <si>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</si>
  <si>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</si>
  <si>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</si>
  <si>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</si>
  <si>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</si>
  <si>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</si>
  <si>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</si>
  <si>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</si>
  <si>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</si>
  <si>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</si>
  <si>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</si>
  <si>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</si>
  <si>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</si>
  <si>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</si>
  <si>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</si>
  <si>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</si>
  <si>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</si>
  <si>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</si>
  <si>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</si>
  <si>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</si>
  <si>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</si>
  <si>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</si>
  <si>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</si>
  <si>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</si>
  <si>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</si>
  <si>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</si>
  <si>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</si>
  <si>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</si>
  <si>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</si>
  <si>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</si>
  <si>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</si>
  <si>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</si>
  <si>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</si>
  <si>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</si>
  <si>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</si>
  <si>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</si>
  <si>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</si>
  <si>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</si>
  <si>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</si>
  <si>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</si>
  <si>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</si>
  <si>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</si>
  <si>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</si>
  <si>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</si>
  <si>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</si>
  <si>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</si>
  <si>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</si>
  <si>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</si>
  <si>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</si>
  <si>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</si>
  <si>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</si>
  <si>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</si>
  <si>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</si>
  <si>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</si>
  <si>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</si>
  <si>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</si>
  <si>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</si>
  <si>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</si>
  <si>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</si>
  <si>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</si>
  <si>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</si>
  <si>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</si>
  <si>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</si>
  <si>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</si>
  <si>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</si>
  <si>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</si>
  <si>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</si>
  <si>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</si>
  <si>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</si>
  <si>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</si>
  <si>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</si>
  <si>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</si>
  <si>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</si>
  <si>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</si>
  <si>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</si>
  <si>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</si>
  <si>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</si>
  <si>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</si>
  <si>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</si>
  <si>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</si>
  <si>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</si>
  <si>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</si>
  <si>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</si>
  <si>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</si>
  <si>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</si>
  <si>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</si>
  <si>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</si>
  <si>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</si>
  <si>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</si>
  <si>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</si>
  <si>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</si>
  <si>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</si>
  <si>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</si>
  <si>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</si>
  <si>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</si>
  <si>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</si>
  <si>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</si>
  <si>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</si>
  <si>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</si>
  <si>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</si>
  <si>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</si>
  <si>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</si>
  <si>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</si>
  <si>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</si>
  <si>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</si>
  <si>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</si>
  <si>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</si>
  <si>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</si>
  <si>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</si>
  <si>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</si>
  <si>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</si>
  <si>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</si>
  <si>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</si>
  <si>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</si>
  <si>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</si>
  <si>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</si>
  <si>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</si>
  <si>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</si>
  <si>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</si>
  <si>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</si>
  <si>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</si>
  <si>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</si>
  <si>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</si>
  <si>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</si>
  <si>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</si>
  <si>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</si>
  <si>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</si>
  <si>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</si>
  <si>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</si>
  <si>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</si>
  <si>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</si>
  <si>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</si>
  <si>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</si>
  <si>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</si>
  <si>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</si>
  <si>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</si>
  <si>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</si>
  <si>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</si>
  <si>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</si>
  <si>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</si>
  <si>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</si>
  <si>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</si>
  <si>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</si>
  <si>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</si>
  <si>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</si>
  <si>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</si>
  <si>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</si>
  <si>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</si>
  <si>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</si>
  <si>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</si>
  <si>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</si>
  <si>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</si>
  <si>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</si>
  <si>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</si>
  <si>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</si>
  <si>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</si>
  <si>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</si>
  <si>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</si>
  <si>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</si>
  <si>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</si>
  <si>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</si>
  <si>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</si>
  <si>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</si>
  <si>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</si>
  <si>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</si>
  <si>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</si>
  <si>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</si>
  <si>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</si>
  <si>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</si>
  <si>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</si>
  <si>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</si>
  <si>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</si>
  <si>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</si>
  <si>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</si>
  <si>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</si>
  <si>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</si>
  <si>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</si>
  <si>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</si>
  <si>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</si>
  <si>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</si>
  <si>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</si>
  <si>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</si>
  <si>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</si>
  <si>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</si>
  <si>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</si>
  <si>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</si>
  <si>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</si>
  <si>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</si>
  <si>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</si>
  <si>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</si>
  <si>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</si>
  <si>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</si>
  <si>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</si>
  <si>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</si>
  <si>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</si>
  <si>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</si>
  <si>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</si>
  <si>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</si>
  <si>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</si>
  <si>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</si>
  <si>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</si>
  <si>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</si>
  <si>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</si>
  <si>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</si>
  <si>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</si>
  <si>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</si>
  <si>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</si>
  <si>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</si>
  <si>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</si>
  <si>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</si>
  <si>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</si>
  <si>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</si>
  <si>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</si>
  <si>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</si>
  <si>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</si>
  <si>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</si>
  <si>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</si>
  <si>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</si>
  <si>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</si>
  <si>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</si>
  <si>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</si>
  <si>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</si>
  <si>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</si>
  <si>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</si>
  <si>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</si>
  <si>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</si>
  <si>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</si>
  <si>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</si>
  <si>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</si>
  <si>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</si>
  <si>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</si>
  <si>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</si>
  <si>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</si>
  <si>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</si>
  <si>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</si>
  <si>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</si>
  <si>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</si>
  <si>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</si>
  <si>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</si>
  <si>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</si>
  <si>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</si>
  <si>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</si>
  <si>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</si>
  <si>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</si>
  <si>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</si>
  <si>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</si>
  <si>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</si>
  <si>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</si>
  <si>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</si>
  <si>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</si>
  <si>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</si>
  <si>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</si>
  <si>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</si>
  <si>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</si>
  <si>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</si>
  <si>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</si>
  <si>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</si>
  <si>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</si>
  <si>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</si>
  <si>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</si>
  <si>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</si>
  <si>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</si>
  <si>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</si>
  <si>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</si>
  <si>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</si>
  <si>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</si>
  <si>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</si>
  <si>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</si>
  <si>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</si>
  <si>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</si>
  <si>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</si>
  <si>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</si>
  <si>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</si>
  <si>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</si>
  <si>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</si>
  <si>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</si>
  <si>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</si>
  <si>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</si>
  <si>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</si>
  <si>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</si>
  <si>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</si>
  <si>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</si>
  <si>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</si>
  <si>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</si>
  <si>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</si>
  <si>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</si>
  <si>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</si>
  <si>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</si>
  <si>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</si>
  <si>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</si>
  <si>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</si>
  <si>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</si>
  <si>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</si>
  <si>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</si>
  <si>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</si>
  <si>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</si>
  <si>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</si>
  <si>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</si>
  <si>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</si>
  <si>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</si>
  <si>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</si>
  <si>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</si>
  <si>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</si>
  <si>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</si>
  <si>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</si>
  <si>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</si>
  <si>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</si>
  <si>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</si>
  <si>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</si>
  <si>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</si>
  <si>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</si>
  <si>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</si>
  <si>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</si>
  <si>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</si>
  <si>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</si>
  <si>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</si>
  <si>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</si>
  <si>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</si>
  <si>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</si>
  <si>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</si>
  <si>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</si>
  <si>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</si>
  <si>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</si>
  <si>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</si>
  <si>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</si>
  <si>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</si>
  <si>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</si>
  <si>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</si>
  <si>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</si>
  <si>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</si>
  <si>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</si>
  <si>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</si>
  <si>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</si>
  <si>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</si>
  <si>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</si>
  <si>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</si>
  <si>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</si>
  <si>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</si>
  <si>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</si>
  <si>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</si>
  <si>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</si>
  <si>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</si>
  <si>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</si>
  <si>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</si>
  <si>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</si>
  <si>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</si>
  <si>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</si>
  <si>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</si>
  <si>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</si>
  <si>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</si>
  <si>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</si>
  <si>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</si>
  <si>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</si>
  <si>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</si>
  <si>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</si>
  <si>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</si>
  <si>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</si>
  <si>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</si>
  <si>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</si>
  <si>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</si>
  <si>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</si>
  <si>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</si>
  <si>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</si>
  <si>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</si>
  <si>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</si>
  <si>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</si>
  <si>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</si>
  <si>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</si>
  <si>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</si>
  <si>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</si>
  <si>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</si>
  <si>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</si>
  <si>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</si>
  <si>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</si>
  <si>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</si>
  <si>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</si>
  <si>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</si>
  <si>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</si>
  <si>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</si>
  <si>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</si>
  <si>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</si>
  <si>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</si>
  <si>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</si>
  <si>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</si>
  <si>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</si>
  <si>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</si>
  <si>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</si>
  <si>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</si>
  <si>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</si>
  <si>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</si>
  <si>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</si>
  <si>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</si>
  <si>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</si>
  <si>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</si>
  <si>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</si>
  <si>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</si>
  <si>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</si>
  <si>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</si>
  <si>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</si>
  <si>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</si>
  <si>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</si>
  <si>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</si>
  <si>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</si>
  <si>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</si>
  <si>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</si>
  <si>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</si>
  <si>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</si>
  <si>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</si>
  <si>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</si>
  <si>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</si>
  <si>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</si>
  <si>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</si>
  <si>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</si>
  <si>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</si>
  <si>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</si>
  <si>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</si>
  <si>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</si>
  <si>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</si>
  <si>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</si>
  <si>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</si>
  <si>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</si>
  <si>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</si>
  <si>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</si>
  <si>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</si>
  <si>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</si>
  <si>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</si>
  <si>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</si>
  <si>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</si>
  <si>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</si>
  <si>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</si>
  <si>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</si>
  <si>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</si>
  <si>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</si>
  <si>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</si>
  <si>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</si>
  <si>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</si>
  <si>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</si>
  <si>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</si>
  <si>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</si>
  <si>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</si>
  <si>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</si>
  <si>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</si>
  <si>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</si>
  <si>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</si>
  <si>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</si>
  <si>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</si>
  <si>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</si>
  <si>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</si>
  <si>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</si>
  <si>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</si>
  <si>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</si>
  <si>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</si>
  <si>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</si>
  <si>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</si>
  <si>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</si>
  <si>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</si>
  <si>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</si>
  <si>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</si>
  <si>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</si>
  <si>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</si>
  <si>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</si>
  <si>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</si>
  <si>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</si>
  <si>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</si>
  <si>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</si>
  <si>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</si>
  <si>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</si>
  <si>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</si>
  <si>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</si>
  <si>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</si>
  <si>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</si>
  <si>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</si>
  <si>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</si>
  <si>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</si>
  <si>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</si>
  <si>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</si>
  <si>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</si>
  <si>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</si>
  <si>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</si>
  <si>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</si>
  <si>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</si>
  <si>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</si>
  <si>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</si>
  <si>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</si>
  <si>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</si>
  <si>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</si>
  <si>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</si>
  <si>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</si>
  <si>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</si>
  <si>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</si>
  <si>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</si>
  <si>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</si>
  <si>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</si>
  <si>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</si>
  <si>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</si>
  <si>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</si>
  <si>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</si>
  <si>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</si>
  <si>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</si>
  <si>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</si>
  <si>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</si>
  <si>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</si>
  <si>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</si>
  <si>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</si>
  <si>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</si>
  <si>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</si>
  <si>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</si>
  <si>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</si>
  <si>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</si>
  <si>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</si>
  <si>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</si>
  <si>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</si>
  <si>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</si>
  <si>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</si>
  <si>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</si>
  <si>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</si>
  <si>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</si>
  <si>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</si>
  <si>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</si>
  <si>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</si>
  <si>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</si>
  <si>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</si>
  <si>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</si>
  <si>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</si>
  <si>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</si>
  <si>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</si>
  <si>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</si>
  <si>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</si>
  <si>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</si>
  <si>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</si>
  <si>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</si>
  <si>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</si>
  <si>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</si>
  <si>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</si>
  <si>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</si>
  <si>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</si>
  <si>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</si>
  <si>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</si>
  <si>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</si>
  <si>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</si>
  <si>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</si>
  <si>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</si>
  <si>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</si>
  <si>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</si>
  <si>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</si>
  <si>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</si>
  <si>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</si>
  <si>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</si>
  <si>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</si>
  <si>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</si>
  <si>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</si>
  <si>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</si>
  <si>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</si>
  <si>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</si>
  <si>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</si>
  <si>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</si>
  <si>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</si>
  <si>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</si>
  <si>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</si>
  <si>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</si>
  <si>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</si>
  <si>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</si>
  <si>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</si>
  <si>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</si>
  <si>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</si>
  <si>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</si>
  <si>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</si>
  <si>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</si>
  <si>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</si>
  <si>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</si>
  <si>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</si>
  <si>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</si>
  <si>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</si>
  <si>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</si>
  <si>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</si>
  <si>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</si>
  <si>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</si>
  <si>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</si>
  <si>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</si>
  <si>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</si>
  <si>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</si>
  <si>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</si>
  <si>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</si>
  <si>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</si>
  <si>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</si>
  <si>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</si>
  <si>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</si>
  <si>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</si>
  <si>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</si>
  <si>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</si>
  <si>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</si>
  <si>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</si>
  <si>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</si>
  <si>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</si>
  <si>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</si>
  <si>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</si>
  <si>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</si>
  <si>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</si>
  <si>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</si>
  <si>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</si>
  <si>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</si>
  <si>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</si>
  <si>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</si>
  <si>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</si>
  <si>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</si>
  <si>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</si>
  <si>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</si>
  <si>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</si>
  <si>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</si>
  <si>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</si>
  <si>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</si>
  <si>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</si>
  <si>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</si>
  <si>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</si>
  <si>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</si>
  <si>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</si>
  <si>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</si>
  <si>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</si>
  <si>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</si>
  <si>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</si>
  <si>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</si>
  <si>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</si>
  <si>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</si>
  <si>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</si>
  <si>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</si>
  <si>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</si>
  <si>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</si>
  <si>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</si>
  <si>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</si>
  <si>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</si>
  <si>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</si>
  <si>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</si>
  <si>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</si>
  <si>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</si>
  <si>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</si>
  <si>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</si>
  <si>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</si>
  <si>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</si>
  <si>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</si>
  <si>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</si>
  <si>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</si>
  <si>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</si>
  <si>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</si>
  <si>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</si>
  <si>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</si>
  <si>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</si>
  <si>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</si>
  <si>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</si>
  <si>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</si>
  <si>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</si>
  <si>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</si>
  <si>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</si>
  <si>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</si>
  <si>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</si>
  <si>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</si>
  <si>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</si>
  <si>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</si>
  <si>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</si>
  <si>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</si>
  <si>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</si>
  <si>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</si>
  <si>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</si>
  <si>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</si>
  <si>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</si>
  <si>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</si>
  <si>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</si>
  <si>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</si>
  <si>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</si>
  <si>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</si>
  <si>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</si>
  <si>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</si>
  <si>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</si>
  <si>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</si>
  <si>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</si>
  <si>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</si>
  <si>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</si>
  <si>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</si>
  <si>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</si>
  <si>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</si>
  <si>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</si>
  <si>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</si>
  <si>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</si>
  <si>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</si>
  <si>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</si>
  <si>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</si>
  <si>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</si>
  <si>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</si>
  <si>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</si>
  <si>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</si>
  <si>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</si>
  <si>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</si>
  <si>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</si>
  <si>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</si>
  <si>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</si>
  <si>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</si>
  <si>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</si>
  <si>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</si>
  <si>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</si>
  <si>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</si>
  <si>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</si>
  <si>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</si>
  <si>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</si>
  <si>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</si>
  <si>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</si>
  <si>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</si>
  <si>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</si>
  <si>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</si>
  <si>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</si>
  <si>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</si>
  <si>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</si>
  <si>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</si>
  <si>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</si>
  <si>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</si>
  <si>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</si>
  <si>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</si>
  <si>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</si>
  <si>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</si>
  <si>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</si>
  <si>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</si>
  <si>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</si>
  <si>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</si>
  <si>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</si>
  <si>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</si>
  <si>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</si>
  <si>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</si>
  <si>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</si>
  <si>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</si>
  <si>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</si>
  <si>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</si>
  <si>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</si>
  <si>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</si>
  <si>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</si>
  <si>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</si>
  <si>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</si>
  <si>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</si>
  <si>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</si>
  <si>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</si>
  <si>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</si>
  <si>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</si>
  <si>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</si>
  <si>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</si>
  <si>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</si>
  <si>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</si>
  <si>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</si>
  <si>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</si>
  <si>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</si>
  <si>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</si>
  <si>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</si>
  <si>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</si>
  <si>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</si>
  <si>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</si>
  <si>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</si>
  <si>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</si>
  <si>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</si>
  <si>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</si>
  <si>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</si>
  <si>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</si>
  <si>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</si>
  <si>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</si>
  <si>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</si>
  <si>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</si>
  <si>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</si>
  <si>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</si>
  <si>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</si>
  <si>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</si>
  <si>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</si>
  <si>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</si>
  <si>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</si>
  <si>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</si>
  <si>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</si>
  <si>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</si>
  <si>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</si>
  <si>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</si>
  <si>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</si>
  <si>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</si>
  <si>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</si>
  <si>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</si>
  <si>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</si>
  <si>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</si>
  <si>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</si>
  <si>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</si>
  <si>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</si>
  <si>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</si>
  <si>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</si>
  <si>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</si>
  <si>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</si>
  <si>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</si>
  <si>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</si>
  <si>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</si>
  <si>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</si>
  <si>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</si>
  <si>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</si>
  <si>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</si>
  <si>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</si>
  <si>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</si>
  <si>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</si>
  <si>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</si>
  <si>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</si>
  <si>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</si>
  <si>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</si>
  <si>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</si>
  <si>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</si>
  <si>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</si>
  <si>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</si>
  <si>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</si>
  <si>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</si>
  <si>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</si>
  <si>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</si>
  <si>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</si>
  <si>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</si>
  <si>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</si>
  <si>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</si>
  <si>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</si>
  <si>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</si>
  <si>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</si>
  <si>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</si>
  <si>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</si>
  <si>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</si>
  <si>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</si>
  <si>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</si>
  <si>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</si>
  <si>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</si>
  <si>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</si>
  <si>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</si>
  <si>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</si>
  <si>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</si>
  <si>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</si>
  <si>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</si>
  <si>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</si>
  <si>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</si>
  <si>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</si>
  <si>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</si>
  <si>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</si>
  <si>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</si>
  <si>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</si>
  <si>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</si>
  <si>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</si>
  <si>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</si>
  <si>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</si>
  <si>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</si>
  <si>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</si>
  <si>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</si>
  <si>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</si>
  <si>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</si>
  <si>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</si>
  <si>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</si>
  <si>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</si>
  <si>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</si>
  <si>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</si>
  <si>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</si>
  <si>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</si>
  <si>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</si>
  <si>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</si>
  <si>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</si>
  <si>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</si>
  <si>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</si>
  <si>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</si>
  <si>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</si>
  <si>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</si>
  <si>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</si>
  <si>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</si>
  <si>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</si>
  <si>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</si>
  <si>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</si>
  <si>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</si>
  <si>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</si>
  <si>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</si>
  <si>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</si>
  <si>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</si>
  <si>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</si>
  <si>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</si>
  <si>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</si>
  <si>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</si>
  <si>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</si>
  <si>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</si>
  <si>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</si>
  <si>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</si>
  <si>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</si>
  <si>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</si>
  <si>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</si>
  <si>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</si>
  <si>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</si>
  <si>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</si>
  <si>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</si>
  <si>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</si>
  <si>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</si>
  <si>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</si>
  <si>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</si>
  <si>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</si>
  <si>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</si>
  <si>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</si>
  <si>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</si>
  <si>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</si>
  <si>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</si>
  <si>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</si>
  <si>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</si>
  <si>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</si>
  <si>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</si>
  <si>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</si>
  <si>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</si>
  <si>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</si>
  <si>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</si>
  <si>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</si>
  <si>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</si>
  <si>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</si>
  <si>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</si>
  <si>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</si>
  <si>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</si>
  <si>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</si>
  <si>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</si>
  <si>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</si>
  <si>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</si>
  <si>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</si>
  <si>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</si>
  <si>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</si>
  <si>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</si>
  <si>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</si>
  <si>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</si>
  <si>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</si>
  <si>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</si>
  <si>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</si>
  <si>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</si>
  <si>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</si>
  <si>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</si>
  <si>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</si>
  <si>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</si>
  <si>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</si>
  <si>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</si>
  <si>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</si>
  <si>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</si>
  <si>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</si>
  <si>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</si>
  <si>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</si>
  <si>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</si>
  <si>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</si>
  <si>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</si>
  <si>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</si>
  <si>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</si>
  <si>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</si>
  <si>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</si>
  <si>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</si>
  <si>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</si>
  <si>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</si>
  <si>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</si>
  <si>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</si>
  <si>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</si>
  <si>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</si>
  <si>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</si>
  <si>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</si>
  <si>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</si>
  <si>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</si>
  <si>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</si>
  <si>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</si>
  <si>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</si>
  <si>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</si>
  <si>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</si>
  <si>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</si>
  <si>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</si>
  <si>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</si>
  <si>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</si>
  <si>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</si>
  <si>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</si>
  <si>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</si>
  <si>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</si>
  <si>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</si>
  <si>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</si>
  <si>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</si>
  <si>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</si>
  <si>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</si>
  <si>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</si>
  <si>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</si>
  <si>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</si>
  <si>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</si>
  <si>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</si>
  <si>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</si>
  <si>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</si>
  <si>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</si>
  <si>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</si>
  <si>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</si>
  <si>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</si>
  <si>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</si>
  <si>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</si>
  <si>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</si>
  <si>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</si>
  <si>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</si>
  <si>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</si>
  <si>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</si>
  <si>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</si>
  <si>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</si>
  <si>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</si>
  <si>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</si>
  <si>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</si>
  <si>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</si>
  <si>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</si>
  <si>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</si>
  <si>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</si>
  <si>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</si>
  <si>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</si>
  <si>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</si>
  <si>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</si>
  <si>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</si>
  <si>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</si>
  <si>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</si>
  <si>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</si>
  <si>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</si>
  <si>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</si>
  <si>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</si>
  <si>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</si>
  <si>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</si>
  <si>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</si>
  <si>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</si>
  <si>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</si>
  <si>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</si>
  <si>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</si>
  <si>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</si>
  <si>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</si>
  <si>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</si>
  <si>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</si>
  <si>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</si>
  <si>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</si>
  <si>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</si>
  <si>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</si>
  <si>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</si>
  <si>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</si>
  <si>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</si>
  <si>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</si>
  <si>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</si>
  <si>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</si>
  <si>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</si>
  <si>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</si>
  <si>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</si>
  <si>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</si>
  <si>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</si>
  <si>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</si>
  <si>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</si>
  <si>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</si>
  <si>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</si>
  <si>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</si>
  <si>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</si>
  <si>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</si>
  <si>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</si>
  <si>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</si>
  <si>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</si>
  <si>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</si>
  <si>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</si>
  <si>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</si>
  <si>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</si>
  <si>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</si>
  <si>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</si>
  <si>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</si>
  <si>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</si>
  <si>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</si>
  <si>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</si>
  <si>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</si>
  <si>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</si>
  <si>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</si>
  <si>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</si>
  <si>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</si>
  <si>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</si>
  <si>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</si>
  <si>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</si>
  <si>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</si>
  <si>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</si>
  <si>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</si>
  <si>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</si>
  <si>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</si>
  <si>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</si>
  <si>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</si>
  <si>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</si>
  <si>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</si>
  <si>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</si>
  <si>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</si>
  <si>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</si>
  <si>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</si>
  <si>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</si>
  <si>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</si>
  <si>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</si>
  <si>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</si>
  <si>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</si>
  <si>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</si>
  <si>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</si>
  <si>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</si>
  <si>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</si>
  <si>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</si>
  <si>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</si>
  <si>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</si>
  <si>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</si>
  <si>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</si>
  <si>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</si>
  <si>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</si>
  <si>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</si>
  <si>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</si>
  <si>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</si>
  <si>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</si>
  <si>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</si>
  <si>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</si>
  <si>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</si>
  <si>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</si>
  <si>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</si>
  <si>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</si>
  <si>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</si>
  <si>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</si>
  <si>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</si>
  <si>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</si>
  <si>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</si>
  <si>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</si>
  <si>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</si>
  <si>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</si>
  <si>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</si>
  <si>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</si>
  <si>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</si>
  <si>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</si>
  <si>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</si>
  <si>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</si>
  <si>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</si>
  <si>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</si>
  <si>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</si>
  <si>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</si>
  <si>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</si>
  <si>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</si>
  <si>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</si>
  <si>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</si>
  <si>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</si>
  <si>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</si>
  <si>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</si>
  <si>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</si>
  <si>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</si>
  <si>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</si>
  <si>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</si>
  <si>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</si>
  <si>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</si>
  <si>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</si>
  <si>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</si>
  <si>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</si>
  <si>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</si>
  <si>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</si>
  <si>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</si>
  <si>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</si>
  <si>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</si>
  <si>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</si>
  <si>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</si>
  <si>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</si>
  <si>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</si>
  <si>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</si>
  <si>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</si>
  <si>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</si>
  <si>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</si>
  <si>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</si>
  <si>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</si>
  <si>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</si>
  <si>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</si>
  <si>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</si>
  <si>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</si>
  <si>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</si>
  <si>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</si>
  <si>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</si>
  <si>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</si>
  <si>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</si>
  <si>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</si>
  <si>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</si>
  <si>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</si>
  <si>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</si>
  <si>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</si>
  <si>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</si>
  <si>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</si>
  <si>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</si>
  <si>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</si>
  <si>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</si>
  <si>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</si>
  <si>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</si>
  <si>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</si>
  <si>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</si>
  <si>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</si>
  <si>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</si>
  <si>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</si>
  <si>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</si>
  <si>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</si>
  <si>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</si>
  <si>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</si>
  <si>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</si>
  <si>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</si>
  <si>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</si>
  <si>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</si>
  <si>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</si>
  <si>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</si>
  <si>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</si>
  <si>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</si>
  <si>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</si>
  <si>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</si>
  <si>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</si>
  <si>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</si>
  <si>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</si>
  <si>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</si>
  <si>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</si>
  <si>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</si>
  <si>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</si>
  <si>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</si>
  <si>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</si>
  <si>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</si>
  <si>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</si>
  <si>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</si>
  <si>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</si>
  <si>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</si>
  <si>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</si>
  <si>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</si>
  <si>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</si>
  <si>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</si>
  <si>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</si>
  <si>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</si>
  <si>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</si>
  <si>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</si>
  <si>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</si>
  <si>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</si>
  <si>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</si>
  <si>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</si>
  <si>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</si>
  <si>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</si>
  <si>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</si>
  <si>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</si>
  <si>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</si>
  <si>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</si>
  <si>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</si>
  <si>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</si>
  <si>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</si>
  <si>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</si>
  <si>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</si>
  <si>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</si>
  <si>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</si>
  <si>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</si>
  <si>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</si>
  <si>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</si>
  <si>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</si>
  <si>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</si>
  <si>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</si>
  <si>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</si>
  <si>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</si>
  <si>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</si>
  <si>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</si>
  <si>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</si>
  <si>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</si>
  <si>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</si>
  <si>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</si>
  <si>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</si>
  <si>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</si>
  <si>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</si>
  <si>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</si>
  <si>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</si>
  <si>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</si>
  <si>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</si>
  <si>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</si>
  <si>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</si>
  <si>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</si>
  <si>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</si>
  <si>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</si>
  <si>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</si>
  <si>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</si>
  <si>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</si>
  <si>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</si>
  <si>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</si>
  <si>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</si>
  <si>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</si>
  <si>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</si>
  <si>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</si>
  <si>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</si>
  <si>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</si>
  <si>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</si>
  <si>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</si>
  <si>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</si>
  <si>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</si>
  <si>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</si>
  <si>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</si>
  <si>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</si>
  <si>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</si>
  <si>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</si>
  <si>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</si>
  <si>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</si>
  <si>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</si>
  <si>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</si>
  <si>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</si>
  <si>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</si>
  <si>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</si>
  <si>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</si>
  <si>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</si>
  <si>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</si>
  <si>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</si>
  <si>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</si>
  <si>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</si>
  <si>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</si>
  <si>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</si>
  <si>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</si>
  <si>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</si>
  <si>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</si>
  <si>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</si>
  <si>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</si>
  <si>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</si>
  <si>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</si>
  <si>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</si>
  <si>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</si>
  <si>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</si>
  <si>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</si>
  <si>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</si>
  <si>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</si>
  <si>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</si>
  <si>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</si>
  <si>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</si>
  <si>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</si>
  <si>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</si>
  <si>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</si>
  <si>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</si>
  <si>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</si>
  <si>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</si>
  <si>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</si>
  <si>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</si>
  <si>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</si>
  <si>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</si>
  <si>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</si>
  <si>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</si>
  <si>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</si>
  <si>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</si>
  <si>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</si>
  <si>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</si>
  <si>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</si>
  <si>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</si>
  <si>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</si>
  <si>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</si>
  <si>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</si>
  <si>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</si>
  <si>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</si>
  <si>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</si>
  <si>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</si>
  <si>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</si>
  <si>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</si>
  <si>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</si>
  <si>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</si>
  <si>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</si>
  <si>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</si>
  <si>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</si>
  <si>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</si>
  <si>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</si>
  <si>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</si>
  <si>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</si>
  <si>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</si>
  <si>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</si>
  <si>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</si>
  <si>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</si>
  <si>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</si>
  <si>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</si>
  <si>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</si>
  <si>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</si>
  <si>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</si>
  <si>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</si>
  <si>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</si>
  <si>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</si>
  <si>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</si>
  <si>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</si>
  <si>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</si>
  <si>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</si>
  <si>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</si>
  <si>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</si>
  <si>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</si>
  <si>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</si>
  <si>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</si>
  <si>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</si>
  <si>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</si>
  <si>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</si>
  <si>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</si>
  <si>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</si>
  <si>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</si>
  <si>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</si>
  <si>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</si>
  <si>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</si>
  <si>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</si>
  <si>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</si>
  <si>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</si>
  <si>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</si>
  <si>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</si>
  <si>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</si>
  <si>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</si>
  <si>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</si>
  <si>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</si>
  <si>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</si>
  <si>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</si>
  <si>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</si>
  <si>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</si>
  <si>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</si>
  <si>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</si>
  <si>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</si>
  <si>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</si>
  <si>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</si>
  <si>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</si>
  <si>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</si>
  <si>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</si>
  <si>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</si>
  <si>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</si>
  <si>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</si>
  <si>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</si>
  <si>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</si>
  <si>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</si>
  <si>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</si>
  <si>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</si>
  <si>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</si>
  <si>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</si>
  <si>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</si>
  <si>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</si>
  <si>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</si>
  <si>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</si>
  <si>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</si>
  <si>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</si>
  <si>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</si>
  <si>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</si>
  <si>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</si>
  <si>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</si>
  <si>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</si>
  <si>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</si>
  <si>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</si>
  <si>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</si>
  <si>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</si>
  <si>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</si>
  <si>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</si>
  <si>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</si>
  <si>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</si>
  <si>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</si>
  <si>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</si>
  <si>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</si>
  <si>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</si>
  <si>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</si>
  <si>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</si>
  <si>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</si>
  <si>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</si>
  <si>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</si>
  <si>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</si>
  <si>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</si>
  <si>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</si>
  <si>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</si>
  <si>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</si>
  <si>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</si>
  <si>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</si>
  <si>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</si>
  <si>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</si>
  <si>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</si>
  <si>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</si>
  <si>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</si>
  <si>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</si>
  <si>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</si>
  <si>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</si>
  <si>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</si>
  <si>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</si>
  <si>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</si>
  <si>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</si>
  <si>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</si>
  <si>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</si>
  <si>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</si>
  <si>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</si>
  <si>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</si>
  <si>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</si>
  <si>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</si>
  <si>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</si>
  <si>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</si>
  <si>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</si>
  <si>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</si>
  <si>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</si>
  <si>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</si>
  <si>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</si>
  <si>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</si>
  <si>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</si>
  <si>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</si>
  <si>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</si>
  <si>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</si>
  <si>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</si>
  <si>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</si>
  <si>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</si>
  <si>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</si>
  <si>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</si>
  <si>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</si>
  <si>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</si>
  <si>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</si>
  <si>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</si>
  <si>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</si>
  <si>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</si>
  <si>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</si>
  <si>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</si>
  <si>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</si>
  <si>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</si>
  <si>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</si>
  <si>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</si>
  <si>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</si>
  <si>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</si>
  <si>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</si>
  <si>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</si>
  <si>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</si>
  <si>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</si>
  <si>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</si>
  <si>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</si>
  <si>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</si>
  <si>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</si>
  <si>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</si>
  <si>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</si>
  <si>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</si>
  <si>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</si>
  <si>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</si>
  <si>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</si>
  <si>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</si>
  <si>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</si>
  <si>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</si>
  <si>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</si>
  <si>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</si>
  <si>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</si>
  <si>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</si>
  <si>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</si>
  <si>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</si>
  <si>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</si>
  <si>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</si>
  <si>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</si>
  <si>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</si>
  <si>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</si>
  <si>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</si>
  <si>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</si>
  <si>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</si>
  <si>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</si>
  <si>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</si>
  <si>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</si>
  <si>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</si>
  <si>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</si>
  <si>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</si>
  <si>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</si>
  <si>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</si>
  <si>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</si>
  <si>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</si>
  <si>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</si>
  <si>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</si>
  <si>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</si>
  <si>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</si>
  <si>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</si>
  <si>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</si>
  <si>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</si>
  <si>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</si>
  <si>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</si>
  <si>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</si>
  <si>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</si>
  <si>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</si>
  <si>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</si>
  <si>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</si>
  <si>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</si>
  <si>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</si>
  <si>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</si>
  <si>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</si>
  <si>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</si>
  <si>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</si>
  <si>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</si>
  <si>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</si>
  <si>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</si>
  <si>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</si>
  <si>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</si>
  <si>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</si>
  <si>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</si>
  <si>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</si>
  <si>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</si>
  <si>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</si>
  <si>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</si>
  <si>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</si>
  <si>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</si>
  <si>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</si>
  <si>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</si>
  <si>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</si>
  <si>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</si>
  <si>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</si>
  <si>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</si>
  <si>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</si>
  <si>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</si>
  <si>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</si>
  <si>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</si>
  <si>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</si>
  <si>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</si>
  <si>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</si>
  <si>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</si>
  <si>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</si>
  <si>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</si>
  <si>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</si>
  <si>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</si>
  <si>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</si>
  <si>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</si>
  <si>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</si>
  <si>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</si>
  <si>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</si>
  <si>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</si>
  <si>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</si>
  <si>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</si>
  <si>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</si>
  <si>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</si>
  <si>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</si>
  <si>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</si>
  <si>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</si>
  <si>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</si>
  <si>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</si>
  <si>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</si>
  <si>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</si>
  <si>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</si>
  <si>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</si>
  <si>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</si>
  <si>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</si>
  <si>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</si>
  <si>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</si>
  <si>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</si>
  <si>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</si>
  <si>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</si>
  <si>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</si>
  <si>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</si>
  <si>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</si>
  <si>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</si>
  <si>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</si>
  <si>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</si>
  <si>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</si>
  <si>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</si>
  <si>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</si>
  <si>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</si>
  <si>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</si>
  <si>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</si>
  <si>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</si>
  <si>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</si>
  <si>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</si>
  <si>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</si>
  <si>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</si>
  <si>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</si>
  <si>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</si>
  <si>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</si>
  <si>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</si>
  <si>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</si>
  <si>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</si>
  <si>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</si>
  <si>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</si>
  <si>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</si>
  <si>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</si>
  <si>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</si>
  <si>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</si>
  <si>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</si>
  <si>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</si>
  <si>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</si>
  <si>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</si>
  <si>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</si>
  <si>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</si>
  <si>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</si>
  <si>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</si>
  <si>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</si>
  <si>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</si>
  <si>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</si>
  <si>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</si>
  <si>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</si>
  <si>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</si>
  <si>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</si>
  <si>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</si>
  <si>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</si>
  <si>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</si>
  <si>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</si>
  <si>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</si>
  <si>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</si>
  <si>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</si>
  <si>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</si>
  <si>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</si>
  <si>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</si>
  <si>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</si>
  <si>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</si>
  <si>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</si>
  <si>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</si>
  <si>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</si>
  <si>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</si>
  <si>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</si>
  <si>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</si>
  <si>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</si>
  <si>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</si>
  <si>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</si>
  <si>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</si>
  <si>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</si>
  <si>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</si>
  <si>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</si>
  <si>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</si>
  <si>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</si>
  <si>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</si>
  <si>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</si>
  <si>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</si>
  <si>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</si>
  <si>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</si>
  <si>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</si>
  <si>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</si>
  <si>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</si>
  <si>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</si>
  <si>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</si>
  <si>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</si>
  <si>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</si>
  <si>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</si>
  <si>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</si>
  <si>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</si>
  <si>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</si>
  <si>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</si>
  <si>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</si>
  <si>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</si>
  <si>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</si>
  <si>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</si>
  <si>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</si>
  <si>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</si>
  <si>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</si>
  <si>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</si>
  <si>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</si>
  <si>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</si>
  <si>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</si>
  <si>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</si>
  <si>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</si>
  <si>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</si>
  <si>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</si>
  <si>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</si>
  <si>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</si>
  <si>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</si>
  <si>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</si>
  <si>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</si>
  <si>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</si>
  <si>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</si>
  <si>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</si>
  <si>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</si>
  <si>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</si>
  <si>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</si>
  <si>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</si>
  <si>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</si>
  <si>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</si>
  <si>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</si>
  <si>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</si>
  <si>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</si>
  <si>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</si>
  <si>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</si>
  <si>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</si>
  <si>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</si>
  <si>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</si>
  <si>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</si>
  <si>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</si>
  <si>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</si>
  <si>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</si>
  <si>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</si>
  <si>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</si>
  <si>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</si>
  <si>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</si>
  <si>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</si>
  <si>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</si>
  <si>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</si>
  <si>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</si>
  <si>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</si>
  <si>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</si>
  <si>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</si>
  <si>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</si>
  <si>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</si>
  <si>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</si>
  <si>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</si>
  <si>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</si>
  <si>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</si>
  <si>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</si>
  <si>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</si>
  <si>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</si>
  <si>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</si>
  <si>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</si>
  <si>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</si>
  <si>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</si>
  <si>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</si>
  <si>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</si>
  <si>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</si>
  <si>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</si>
  <si>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</si>
  <si>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</si>
  <si>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</si>
  <si>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</si>
  <si>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</si>
  <si>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</si>
  <si>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</si>
  <si>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</si>
  <si>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</si>
  <si>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</si>
  <si>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</si>
  <si>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</si>
  <si>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</si>
  <si>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</si>
  <si>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</si>
  <si>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</si>
  <si>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</si>
  <si>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</si>
  <si>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</si>
  <si>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</si>
  <si>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</si>
  <si>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</si>
  <si>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</si>
  <si>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</si>
  <si>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</si>
  <si>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</si>
  <si>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</si>
  <si>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</si>
  <si>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</si>
  <si>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</si>
  <si>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</si>
  <si>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</si>
  <si>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</si>
  <si>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</si>
  <si>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</si>
  <si>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</si>
  <si>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</si>
  <si>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</si>
  <si>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</si>
  <si>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</si>
  <si>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</si>
  <si>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</si>
  <si>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</si>
  <si>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</si>
  <si>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</si>
  <si>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</si>
  <si>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</si>
  <si>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</si>
  <si>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</si>
  <si>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</si>
  <si>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</si>
  <si>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</si>
  <si>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</si>
  <si>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</si>
  <si>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</si>
  <si>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</si>
  <si>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</si>
  <si>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</si>
  <si>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</si>
  <si>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</si>
  <si>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</si>
  <si>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</si>
  <si>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</si>
  <si>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</si>
  <si>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</si>
  <si>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</si>
  <si>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</si>
  <si>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</si>
  <si>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</si>
  <si>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</si>
  <si>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</si>
  <si>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</si>
  <si>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</si>
  <si>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</si>
  <si>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</si>
  <si>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</si>
  <si>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</si>
  <si>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</si>
  <si>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</si>
  <si>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</si>
  <si>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</si>
  <si>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</si>
  <si>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</si>
  <si>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</si>
  <si>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</si>
  <si>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</si>
  <si>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</si>
  <si>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</si>
  <si>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</si>
  <si>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</si>
  <si>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</si>
  <si>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</si>
  <si>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</si>
  <si>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</si>
  <si>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</si>
  <si>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</si>
  <si>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</si>
  <si>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</si>
  <si>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</si>
  <si>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</si>
  <si>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</si>
  <si>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</si>
  <si>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</si>
  <si>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</si>
  <si>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</si>
  <si>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</si>
  <si>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</si>
  <si>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</si>
  <si>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</si>
  <si>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</si>
  <si>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</si>
  <si>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</si>
  <si>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</si>
  <si>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</si>
  <si>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</si>
  <si>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</si>
  <si>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</si>
  <si>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</si>
  <si>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</si>
  <si>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</si>
  <si>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</si>
  <si>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</si>
  <si>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</si>
  <si>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</si>
  <si>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</si>
  <si>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</si>
  <si>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</si>
  <si>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</si>
  <si>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</si>
  <si>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</si>
  <si>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</si>
  <si>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</si>
  <si>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</si>
  <si>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</si>
  <si>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</si>
  <si>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</si>
  <si>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</si>
  <si>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</si>
  <si>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</si>
  <si>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</si>
  <si>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</si>
  <si>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</si>
  <si>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</si>
  <si>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</si>
  <si>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</si>
  <si>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</si>
  <si>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</si>
  <si>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</si>
  <si>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</si>
  <si>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</si>
  <si>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</si>
  <si>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</si>
  <si>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</si>
  <si>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</si>
  <si>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</si>
  <si>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</si>
  <si>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</si>
  <si>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</si>
  <si>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</si>
  <si>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</si>
  <si>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</si>
  <si>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</si>
  <si>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</si>
  <si>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</si>
  <si>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</si>
  <si>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</si>
  <si>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</si>
  <si>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</si>
  <si>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</si>
  <si>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</si>
  <si>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</si>
  <si>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</si>
  <si>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</si>
  <si>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</si>
  <si>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</si>
  <si>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</si>
  <si>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</si>
  <si>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</si>
  <si>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</si>
  <si>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</si>
  <si>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</si>
  <si>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</si>
  <si>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</si>
  <si>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</si>
  <si>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</si>
  <si>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</si>
  <si>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</si>
  <si>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</si>
  <si>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</si>
  <si>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</si>
  <si>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</si>
  <si>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</si>
  <si>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</si>
  <si>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</si>
  <si>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</si>
  <si>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</si>
  <si>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</si>
  <si>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</si>
  <si>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</si>
  <si>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</si>
  <si>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</si>
  <si>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</si>
  <si>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</si>
  <si>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</si>
  <si>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</si>
  <si>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</si>
  <si>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</si>
  <si>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</si>
  <si>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</si>
  <si>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</si>
  <si>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</si>
  <si>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</si>
  <si>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</si>
  <si>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</si>
  <si>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</si>
  <si>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</si>
  <si>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</si>
  <si>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</si>
  <si>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</si>
  <si>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</si>
  <si>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</si>
  <si>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</si>
  <si>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</si>
  <si>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</si>
  <si>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</si>
  <si>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</si>
  <si>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</si>
  <si>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</si>
  <si>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</si>
  <si>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</si>
  <si>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</si>
  <si>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</si>
  <si>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</si>
  <si>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</si>
  <si>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</si>
  <si>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</si>
  <si>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</si>
  <si>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</si>
  <si>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</si>
  <si>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</si>
  <si>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</si>
  <si>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</si>
  <si>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</si>
  <si>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</si>
  <si>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</si>
  <si>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</si>
  <si>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</si>
  <si>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</si>
  <si>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</si>
  <si>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</si>
  <si>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</si>
  <si>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</si>
  <si>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</si>
  <si>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</si>
  <si>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</si>
  <si>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</si>
  <si>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</si>
  <si>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</si>
  <si>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</si>
  <si>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</si>
  <si>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</si>
  <si>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</si>
  <si>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</si>
  <si>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</si>
  <si>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</si>
  <si>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</si>
  <si>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</si>
  <si>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</si>
  <si>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</si>
  <si>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</si>
  <si>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</si>
  <si>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</si>
  <si>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</si>
  <si>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</si>
  <si>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</si>
  <si>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</si>
  <si>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</si>
  <si>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</si>
  <si>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</si>
  <si>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</si>
  <si>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</si>
  <si>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</si>
  <si>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</si>
  <si>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</si>
  <si>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</si>
  <si>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</si>
  <si>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</si>
  <si>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</si>
  <si>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</si>
  <si>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</si>
  <si>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</si>
  <si>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</si>
  <si>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</si>
  <si>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</si>
  <si>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</si>
  <si>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</si>
  <si>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</si>
  <si>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</si>
  <si>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</si>
  <si>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</si>
  <si>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</si>
  <si>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</si>
  <si>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</si>
  <si>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</si>
  <si>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</si>
  <si>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</si>
  <si>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</si>
  <si>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</si>
  <si>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</si>
  <si>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</si>
  <si>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</si>
  <si>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</si>
  <si>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</si>
  <si>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</si>
  <si>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</si>
  <si>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</si>
  <si>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</si>
  <si>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</si>
  <si>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</si>
  <si>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</si>
  <si>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</si>
  <si>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</si>
  <si>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</si>
  <si>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</si>
  <si>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</si>
  <si>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</si>
  <si>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</si>
  <si>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</si>
  <si>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</si>
  <si>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</si>
  <si>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</si>
  <si>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</si>
  <si>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</si>
  <si>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</si>
  <si>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</si>
  <si>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</si>
  <si>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</si>
  <si>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</si>
  <si>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</si>
  <si>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</si>
  <si>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</si>
  <si>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</si>
  <si>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</si>
  <si>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</si>
  <si>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</si>
  <si>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</si>
  <si>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</si>
  <si>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</si>
  <si>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</si>
  <si>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</si>
  <si>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</si>
  <si>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</si>
  <si>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</si>
  <si>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</si>
  <si>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</si>
  <si>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</si>
  <si>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</si>
  <si>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</si>
  <si>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</si>
  <si>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</si>
  <si>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</si>
  <si>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</si>
  <si>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</si>
  <si>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</si>
  <si>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</si>
  <si>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</si>
  <si>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</si>
  <si>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</si>
  <si>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</si>
  <si>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</si>
  <si>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</si>
  <si>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</si>
  <si>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</si>
  <si>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</si>
  <si>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</si>
  <si>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</si>
  <si>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</si>
  <si>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</si>
  <si>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</si>
  <si>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</si>
  <si>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</si>
  <si>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</si>
  <si>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</si>
  <si>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</si>
  <si>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</si>
  <si>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</si>
  <si>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</si>
  <si>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</si>
  <si>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</si>
  <si>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</si>
  <si>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</si>
  <si>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</si>
  <si>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</si>
  <si>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</si>
  <si>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</si>
  <si>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</si>
  <si>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</si>
  <si>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</si>
  <si>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</si>
  <si>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</si>
  <si>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</si>
  <si>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</si>
  <si>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</si>
  <si>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</si>
  <si>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</si>
  <si>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</si>
  <si>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</si>
  <si>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</si>
  <si>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</si>
  <si>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</si>
  <si>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</si>
  <si>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</si>
  <si>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</si>
  <si>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</si>
  <si>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</si>
  <si>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</si>
  <si>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</si>
  <si>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</si>
  <si>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</si>
  <si>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</si>
  <si>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</si>
  <si>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</si>
  <si>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</si>
  <si>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</si>
  <si>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</si>
  <si>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</si>
  <si>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</si>
  <si>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</si>
  <si>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</si>
  <si>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</si>
  <si>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</si>
  <si>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</si>
  <si>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</si>
  <si>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</si>
  <si>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</si>
  <si>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</si>
  <si>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</si>
  <si>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</si>
  <si>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</si>
  <si>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</si>
  <si>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</si>
  <si>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</si>
  <si>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</si>
  <si>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</si>
  <si>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</si>
  <si>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</si>
  <si>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</si>
  <si>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</si>
  <si>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</si>
  <si>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</si>
  <si>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</si>
  <si>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</si>
  <si>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</si>
  <si>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</si>
  <si>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</si>
  <si>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</si>
  <si>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</si>
  <si>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</si>
  <si>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</si>
  <si>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</si>
  <si>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</si>
  <si>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</si>
  <si>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</si>
  <si>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</si>
  <si>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</si>
  <si>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</si>
  <si>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</si>
  <si>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</si>
  <si>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</si>
  <si>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</si>
  <si>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</si>
  <si>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</si>
  <si>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</si>
  <si>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</si>
  <si>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</si>
  <si>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</si>
  <si>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</si>
  <si>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</si>
  <si>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</si>
  <si>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</si>
  <si>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</si>
  <si>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</si>
  <si>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</si>
  <si>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</si>
  <si>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</si>
  <si>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</si>
  <si>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</si>
  <si>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</si>
  <si>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</si>
  <si>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</si>
  <si>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</si>
  <si>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</si>
  <si>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</si>
  <si>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</si>
  <si>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</si>
  <si>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</si>
  <si>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</si>
  <si>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</si>
  <si>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</si>
  <si>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</si>
  <si>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</si>
  <si>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</si>
  <si>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</si>
  <si>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</si>
  <si>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</si>
  <si>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</si>
  <si>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</si>
  <si>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</si>
  <si>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</si>
  <si>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</si>
  <si>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</si>
  <si>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</si>
  <si>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</si>
  <si>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</si>
  <si>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</si>
  <si>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</si>
  <si>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</si>
  <si>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</si>
  <si>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</si>
  <si>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</si>
  <si>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</si>
  <si>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</si>
  <si>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</si>
  <si>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</si>
  <si>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</si>
  <si>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</si>
  <si>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</si>
  <si>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</si>
  <si>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</si>
  <si>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</si>
  <si>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</si>
  <si>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</si>
  <si>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</si>
  <si>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</si>
  <si>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</si>
  <si>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</si>
  <si>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</si>
  <si>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</si>
  <si>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</si>
  <si>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</si>
  <si>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</si>
  <si>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</si>
  <si>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</si>
  <si>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</si>
  <si>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</si>
  <si>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</si>
  <si>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</si>
  <si>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</si>
  <si>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</si>
  <si>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</si>
  <si>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</si>
  <si>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</si>
  <si>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</si>
  <si>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</si>
  <si>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</si>
  <si>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</si>
  <si>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</si>
  <si>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</si>
  <si>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</si>
  <si>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</si>
  <si>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</si>
  <si>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</si>
  <si>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</si>
  <si>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</si>
  <si>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</si>
  <si>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</si>
  <si>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</si>
  <si>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</si>
  <si>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</si>
  <si>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</si>
  <si>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</si>
  <si>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</si>
  <si>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</si>
  <si>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</si>
  <si>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</si>
  <si>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</si>
  <si>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</si>
  <si>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</si>
  <si>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</si>
  <si>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</si>
  <si>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</si>
  <si>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</si>
  <si>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</si>
  <si>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</si>
  <si>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</si>
  <si>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</si>
  <si>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</si>
  <si>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</si>
  <si>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</si>
  <si>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</si>
  <si>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</si>
  <si>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</si>
  <si>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</si>
  <si>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</si>
  <si>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</si>
  <si>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</si>
  <si>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</si>
  <si>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</si>
  <si>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</si>
  <si>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</si>
  <si>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</si>
  <si>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</si>
  <si>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</si>
  <si>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</si>
  <si>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</si>
  <si>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</si>
  <si>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</si>
  <si>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</si>
  <si>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</si>
  <si>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</si>
  <si>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</si>
  <si>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</si>
  <si>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</si>
  <si>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</si>
  <si>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</si>
  <si>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</si>
  <si>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</si>
  <si>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</si>
  <si>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</si>
  <si>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</si>
  <si>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</si>
  <si>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</si>
  <si>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</si>
  <si>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</si>
  <si>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</si>
  <si>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</si>
  <si>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</si>
  <si>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</si>
  <si>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</si>
  <si>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</si>
  <si>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</si>
  <si>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</si>
  <si>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</si>
  <si>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</si>
  <si>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</si>
  <si>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</si>
  <si>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</si>
  <si>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</si>
  <si>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</si>
  <si>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</si>
  <si>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</si>
  <si>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</si>
  <si>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</si>
  <si>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</si>
  <si>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</si>
  <si>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</si>
  <si>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</si>
  <si>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</si>
  <si>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</si>
  <si>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</si>
  <si>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</si>
  <si>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</si>
  <si>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</si>
  <si>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</si>
  <si>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</si>
  <si>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</si>
  <si>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</si>
  <si>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</si>
  <si>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</si>
  <si>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</si>
  <si>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</si>
  <si>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</si>
  <si>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</si>
  <si>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</si>
  <si>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</si>
  <si>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</si>
  <si>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</si>
  <si>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</si>
  <si>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</si>
  <si>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</si>
  <si>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</si>
  <si>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</si>
  <si>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</si>
  <si>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</si>
  <si>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</si>
  <si>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</si>
  <si>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</si>
  <si>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</si>
  <si>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</si>
  <si>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</si>
  <si>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</si>
  <si>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</si>
  <si>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</si>
  <si>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</si>
  <si>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</si>
  <si>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</si>
  <si>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</si>
  <si>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</si>
  <si>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</si>
  <si>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</si>
  <si>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</si>
  <si>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</si>
  <si>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</si>
  <si>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</si>
  <si>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</si>
  <si>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</si>
  <si>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</si>
  <si>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</si>
  <si>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</si>
  <si>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</si>
  <si>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</si>
  <si>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</si>
  <si>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</si>
  <si>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</si>
  <si>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</si>
  <si>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</si>
  <si>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</si>
  <si>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</si>
  <si>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</si>
  <si>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</si>
  <si>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</si>
  <si>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</si>
  <si>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</si>
  <si>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</si>
  <si>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</si>
  <si>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</si>
  <si>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</si>
  <si>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</si>
  <si>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</si>
  <si>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</si>
  <si>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</si>
  <si>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</si>
  <si>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</si>
  <si>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</si>
  <si>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</si>
  <si>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</si>
  <si>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</si>
  <si>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</si>
  <si>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</si>
  <si>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</si>
  <si>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</si>
  <si>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</si>
  <si>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</si>
  <si>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</si>
  <si>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</si>
  <si>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</si>
  <si>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</si>
  <si>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</si>
  <si>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</si>
  <si>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</si>
  <si>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</si>
  <si>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</si>
  <si>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</si>
  <si>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</si>
  <si>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</si>
  <si>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</si>
  <si>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</si>
  <si>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</si>
  <si>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</si>
  <si>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</si>
  <si>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</si>
  <si>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</si>
  <si>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</si>
  <si>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</si>
  <si>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</si>
  <si>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</si>
  <si>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</si>
  <si>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</si>
  <si>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</si>
  <si>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</si>
  <si>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</si>
  <si>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</si>
  <si>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</si>
  <si>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</si>
  <si>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</si>
  <si>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</si>
  <si>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</si>
  <si>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</si>
  <si>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</si>
  <si>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</si>
  <si>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</si>
  <si>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</si>
  <si>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</si>
  <si>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</si>
  <si>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</si>
  <si>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</si>
  <si>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</si>
  <si>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</si>
  <si>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</si>
  <si>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</si>
  <si>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</si>
  <si>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</si>
  <si>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</si>
  <si>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</si>
  <si>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</si>
  <si>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</si>
  <si>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</si>
  <si>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</si>
  <si>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</si>
  <si>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</si>
  <si>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</si>
  <si>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</si>
  <si>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</si>
  <si>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</si>
  <si>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</si>
  <si>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</si>
  <si>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</si>
  <si>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</si>
  <si>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</si>
  <si>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</si>
  <si>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</si>
  <si>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</si>
  <si>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</si>
  <si>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</si>
  <si>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</si>
  <si>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</si>
  <si>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</si>
  <si>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</si>
  <si>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</si>
  <si>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</si>
  <si>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</si>
  <si>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</si>
  <si>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</si>
  <si>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</si>
  <si>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</si>
  <si>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</si>
  <si>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</si>
  <si>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</si>
  <si>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</si>
  <si>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</si>
  <si>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</si>
  <si>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</si>
  <si>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</si>
  <si>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</si>
  <si>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</si>
  <si>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</si>
  <si>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</si>
  <si>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</si>
  <si>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</si>
  <si>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</si>
  <si>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</si>
  <si>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</si>
  <si>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</si>
  <si>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</si>
  <si>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</si>
  <si>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</si>
  <si>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</si>
  <si>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</si>
  <si>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</si>
  <si>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</si>
  <si>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</si>
  <si>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</si>
  <si>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</si>
  <si>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</si>
  <si>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</si>
  <si>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</si>
  <si>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</si>
  <si>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</si>
  <si>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</si>
  <si>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</si>
  <si>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</si>
  <si>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</si>
  <si>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</si>
  <si>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</si>
  <si>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</si>
  <si>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</si>
  <si>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</si>
  <si>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</si>
  <si>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</si>
  <si>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</si>
  <si>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</si>
  <si>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</si>
  <si>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</si>
  <si>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</si>
  <si>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</si>
  <si>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</si>
  <si>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</si>
  <si>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</si>
  <si>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</si>
  <si>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</si>
  <si>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</si>
  <si>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</si>
  <si>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</si>
  <si>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</si>
  <si>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</si>
  <si>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</si>
  <si>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</si>
  <si>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</si>
  <si>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</si>
  <si>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</si>
  <si>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</si>
  <si>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</si>
  <si>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</si>
  <si>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</si>
  <si>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</si>
  <si>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</si>
  <si>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</si>
  <si>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</si>
  <si>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</si>
  <si>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</si>
  <si>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</si>
  <si>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</si>
  <si>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</si>
  <si>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</si>
  <si>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</si>
  <si>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</si>
  <si>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</si>
  <si>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</si>
  <si>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</si>
  <si>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</si>
  <si>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</si>
  <si>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</si>
  <si>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</si>
  <si>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</si>
  <si>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</si>
  <si>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</si>
  <si>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</si>
  <si>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</si>
  <si>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</si>
  <si>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</si>
  <si>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</si>
  <si>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</si>
  <si>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</si>
  <si>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</si>
  <si>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</si>
  <si>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</si>
  <si>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</si>
  <si>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</si>
  <si>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</si>
  <si>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</si>
  <si>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</si>
  <si>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</si>
  <si>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</si>
  <si>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</si>
  <si>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</si>
  <si>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</si>
  <si>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</si>
  <si>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</si>
  <si>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</si>
  <si>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</si>
  <si>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</si>
  <si>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</si>
  <si>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</si>
  <si>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</si>
  <si>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</si>
  <si>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</si>
  <si>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</si>
  <si>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</si>
  <si>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</si>
  <si>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</si>
  <si>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</si>
  <si>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</si>
  <si>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</si>
  <si>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</si>
  <si>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</si>
  <si>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</si>
  <si>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</si>
  <si>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</si>
  <si>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</si>
  <si>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</si>
  <si>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</si>
  <si>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</si>
  <si>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</si>
  <si>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</si>
  <si>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</si>
  <si>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</si>
  <si>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</si>
  <si>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</si>
  <si>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</si>
  <si>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</si>
  <si>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</si>
  <si>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</si>
  <si>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</si>
  <si>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</si>
  <si>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</si>
  <si>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</si>
  <si>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</si>
  <si>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</si>
  <si>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</si>
  <si>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</si>
  <si>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</si>
  <si>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</si>
  <si>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</si>
  <si>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</si>
  <si>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</si>
  <si>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</si>
  <si>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</si>
  <si>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</si>
  <si>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</si>
  <si>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</si>
  <si>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</si>
  <si>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</si>
  <si>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</si>
  <si>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</si>
  <si>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</si>
  <si>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</si>
  <si>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</si>
  <si>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</si>
  <si>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</si>
  <si>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</si>
  <si>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</si>
  <si>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</si>
  <si>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</si>
  <si>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</si>
  <si>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</si>
  <si>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</si>
  <si>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</si>
  <si>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</si>
  <si>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</si>
  <si>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</si>
  <si>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</si>
  <si>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</si>
  <si>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</si>
  <si>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</si>
  <si>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</si>
  <si>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</si>
  <si>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</si>
  <si>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</si>
  <si>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</si>
  <si>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</si>
  <si>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</si>
  <si>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</si>
  <si>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</si>
  <si>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</si>
  <si>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</si>
  <si>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</si>
  <si>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</si>
  <si>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</si>
  <si>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</si>
  <si>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</si>
  <si>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</si>
  <si>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</si>
  <si>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</si>
  <si>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</si>
  <si>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</si>
  <si>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</si>
  <si>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</si>
  <si>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</si>
  <si>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</si>
  <si>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</si>
  <si>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</si>
  <si>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</si>
  <si>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</si>
  <si>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</si>
  <si>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</si>
  <si>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</si>
  <si>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</si>
  <si>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</si>
  <si>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</si>
  <si>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</si>
  <si>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</si>
  <si>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</si>
  <si>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</si>
  <si>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</si>
  <si>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</si>
  <si>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</si>
  <si>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</si>
  <si>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</si>
  <si>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</si>
  <si>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</si>
  <si>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</si>
  <si>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</si>
  <si>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</si>
  <si>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</si>
  <si>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</si>
  <si>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</si>
  <si>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</si>
  <si>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</si>
  <si>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</si>
  <si>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</si>
  <si>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</si>
  <si>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</si>
  <si>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</si>
  <si>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</si>
  <si>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</si>
  <si>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</si>
  <si>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</si>
  <si>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</si>
  <si>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</si>
  <si>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</si>
  <si>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</si>
  <si>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</si>
  <si>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</si>
  <si>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</si>
  <si>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</si>
  <si>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</si>
  <si>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</si>
  <si>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</si>
  <si>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</si>
  <si>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</si>
  <si>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</si>
  <si>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</si>
  <si>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</si>
  <si>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</si>
  <si>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</si>
  <si>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</si>
  <si>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</si>
  <si>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</si>
  <si>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</si>
  <si>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</si>
  <si>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</si>
  <si>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</si>
  <si>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</si>
  <si>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</si>
  <si>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</si>
  <si>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</si>
  <si>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</si>
  <si>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</si>
  <si>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</si>
  <si>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</si>
  <si>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</si>
  <si>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</si>
  <si>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</si>
  <si>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</si>
  <si>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</si>
  <si>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</si>
  <si>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</si>
  <si>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</si>
  <si>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</si>
  <si>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</si>
  <si>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</si>
  <si>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</si>
  <si>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</si>
  <si>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</si>
  <si>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</si>
  <si>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</si>
  <si>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</si>
  <si>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</si>
  <si>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</si>
  <si>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</si>
  <si>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</si>
  <si>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</si>
  <si>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</si>
  <si>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</si>
  <si>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</si>
  <si>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</si>
  <si>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</si>
  <si>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</si>
  <si>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</si>
  <si>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</si>
  <si>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</si>
  <si>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</si>
  <si>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</si>
  <si>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</si>
  <si>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</si>
  <si>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</si>
  <si>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</si>
  <si>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</si>
  <si>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</si>
  <si>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</si>
  <si>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</si>
  <si>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</si>
  <si>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</si>
  <si>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</si>
  <si>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</si>
  <si>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</si>
  <si>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</si>
  <si>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</si>
  <si>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</si>
  <si>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</si>
  <si>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</si>
  <si>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</si>
  <si>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</si>
  <si>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</si>
  <si>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</si>
  <si>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</si>
  <si>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</si>
  <si>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</si>
  <si>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</si>
  <si>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</si>
  <si>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</si>
  <si>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</si>
  <si>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</si>
  <si>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</si>
  <si>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</si>
  <si>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</si>
  <si>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</si>
  <si>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</si>
  <si>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</si>
  <si>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</si>
  <si>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</si>
  <si>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</si>
  <si>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</si>
  <si>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</si>
  <si>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</si>
  <si>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</si>
  <si>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</si>
  <si>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</si>
  <si>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</si>
  <si>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</si>
  <si>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</si>
  <si>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</si>
  <si>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</si>
  <si>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</si>
  <si>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</si>
  <si>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</si>
  <si>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</si>
  <si>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</si>
  <si>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</si>
  <si>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</si>
  <si>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</si>
  <si>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</si>
  <si>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</si>
  <si>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</si>
  <si>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</si>
  <si>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</si>
  <si>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</si>
  <si>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</si>
  <si>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</si>
  <si>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</si>
  <si>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</si>
  <si>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</si>
  <si>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</si>
  <si>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</si>
  <si>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</si>
  <si>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</si>
  <si>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</si>
  <si>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</si>
  <si>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</si>
  <si>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</si>
  <si>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</si>
  <si>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</si>
  <si>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</si>
  <si>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</si>
  <si>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</si>
  <si>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</si>
  <si>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</si>
  <si>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</si>
  <si>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</si>
  <si>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</si>
  <si>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</si>
  <si>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</si>
  <si>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</si>
  <si>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</si>
  <si>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</si>
  <si>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</si>
  <si>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</si>
  <si>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</si>
  <si>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</si>
  <si>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</si>
  <si>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</si>
  <si>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</si>
  <si>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</si>
  <si>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</si>
  <si>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</si>
  <si>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</si>
  <si>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</si>
  <si>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</si>
  <si>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</si>
  <si>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</si>
  <si>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</si>
  <si>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</si>
  <si>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</si>
  <si>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</si>
  <si>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</si>
  <si>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</si>
  <si>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</si>
  <si>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</si>
  <si>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</si>
  <si>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</si>
  <si>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</si>
  <si>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</si>
  <si>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</si>
  <si>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</si>
  <si>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</si>
  <si>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</si>
  <si>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</si>
  <si>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</si>
  <si>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</si>
  <si>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</si>
  <si>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</si>
  <si>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</si>
  <si>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</si>
  <si>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</si>
  <si>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</si>
  <si>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</si>
  <si>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</si>
  <si>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</si>
  <si>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</si>
  <si>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</si>
  <si>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</si>
  <si>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</si>
  <si>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</si>
  <si>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</si>
  <si>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</si>
  <si>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</si>
  <si>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</si>
  <si>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</si>
  <si>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</si>
  <si>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</si>
  <si>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</si>
  <si>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</si>
  <si>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</si>
  <si>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</si>
  <si>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</si>
  <si>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</si>
  <si>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</si>
  <si>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</si>
  <si>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</si>
  <si>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</si>
  <si>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</si>
  <si>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</si>
  <si>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</si>
  <si>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</si>
  <si>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</si>
  <si>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</si>
  <si>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</si>
  <si>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</si>
  <si>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</si>
  <si>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</si>
  <si>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</si>
  <si>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</si>
  <si>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</si>
  <si>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</si>
  <si>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</si>
  <si>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</si>
  <si>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</si>
  <si>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</si>
  <si>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</si>
  <si>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</si>
  <si>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</si>
  <si>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</si>
  <si>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</si>
  <si>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</si>
  <si>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</si>
  <si>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</si>
  <si>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</si>
  <si>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</si>
  <si>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</si>
  <si>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</si>
  <si>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</si>
  <si>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</si>
  <si>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</si>
  <si>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</si>
  <si>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</si>
  <si>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</si>
  <si>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</si>
  <si>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</si>
  <si>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</si>
  <si>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</si>
  <si>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</si>
  <si>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</si>
  <si>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</si>
  <si>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</si>
  <si>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</si>
  <si>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</si>
  <si>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</si>
  <si>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</si>
  <si>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</si>
  <si>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</si>
  <si>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</si>
  <si>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</si>
  <si>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</si>
  <si>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</si>
  <si>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</si>
  <si>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</si>
  <si>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</si>
  <si>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</si>
  <si>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</si>
  <si>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</si>
  <si>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</si>
  <si>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</si>
  <si>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</si>
  <si>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</si>
  <si>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</si>
  <si>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</si>
  <si>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</si>
  <si>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</si>
  <si>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</si>
  <si>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</si>
  <si>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</si>
  <si>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</si>
  <si>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</si>
  <si>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</si>
  <si>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</si>
  <si>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</si>
  <si>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</si>
  <si>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</si>
  <si>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</si>
  <si>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</si>
  <si>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</si>
  <si>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</si>
  <si>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</si>
  <si>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</si>
  <si>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</si>
  <si>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</si>
  <si>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</si>
  <si>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</si>
  <si>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</si>
  <si>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</si>
  <si>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</si>
  <si>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</si>
  <si>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</si>
  <si>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</si>
  <si>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</si>
  <si>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</si>
  <si>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</si>
  <si>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</si>
  <si>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</si>
  <si>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</si>
  <si>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</si>
  <si>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</si>
  <si>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</si>
  <si>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</si>
  <si>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</si>
  <si>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</si>
  <si>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</si>
  <si>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</si>
  <si>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</si>
  <si>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</si>
  <si>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</si>
  <si>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</si>
  <si>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</si>
  <si>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</si>
  <si>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</si>
  <si>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</si>
  <si>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</si>
  <si>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</si>
  <si>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</si>
  <si>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</si>
  <si>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</si>
  <si>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</si>
  <si>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</si>
  <si>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</si>
  <si>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</si>
  <si>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</si>
  <si>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</si>
  <si>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</si>
  <si>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</si>
  <si>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</si>
  <si>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</si>
  <si>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</si>
  <si>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</si>
  <si>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</si>
  <si>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</si>
  <si>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</si>
  <si>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</si>
  <si>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</si>
  <si>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</si>
  <si>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</si>
  <si>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</si>
  <si>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</si>
  <si>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</si>
  <si>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</si>
  <si>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</si>
  <si>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</si>
  <si>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</si>
  <si>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</si>
  <si>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</si>
  <si>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</si>
  <si>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</si>
  <si>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</si>
  <si>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</si>
  <si>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</si>
  <si>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</si>
  <si>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</si>
  <si>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</si>
  <si>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</si>
  <si>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</si>
  <si>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</si>
  <si>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</si>
  <si>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</si>
  <si>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</si>
  <si>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</si>
  <si>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</si>
  <si>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</si>
  <si>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</si>
  <si>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</si>
  <si>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</si>
  <si>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</si>
  <si>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</si>
  <si>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</si>
  <si>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</si>
  <si>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</si>
  <si>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</si>
  <si>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</si>
  <si>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</si>
  <si>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</si>
  <si>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</si>
  <si>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</si>
  <si>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</si>
  <si>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</si>
  <si>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</si>
  <si>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</si>
  <si>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</si>
  <si>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</si>
  <si>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</si>
  <si>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</si>
  <si>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</si>
  <si>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</si>
  <si>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</si>
  <si>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</si>
  <si>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</si>
  <si>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</si>
  <si>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</si>
  <si>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</si>
  <si>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</si>
  <si>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</si>
  <si>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</si>
  <si>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</si>
  <si>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</si>
  <si>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</si>
  <si>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</si>
  <si>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</si>
  <si>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</si>
  <si>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</si>
  <si>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</si>
  <si>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</si>
  <si>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</si>
  <si>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</si>
  <si>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</si>
  <si>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</si>
  <si>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</si>
  <si>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</si>
  <si>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</si>
  <si>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</si>
  <si>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</si>
  <si>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</si>
  <si>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</si>
  <si>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</si>
  <si>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</si>
  <si>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</si>
  <si>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</si>
  <si>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</si>
  <si>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</si>
  <si>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</si>
  <si>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</si>
  <si>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</si>
  <si>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</si>
  <si>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</si>
  <si>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</si>
  <si>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</si>
  <si>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</si>
  <si>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</si>
  <si>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</si>
  <si>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</si>
  <si>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</si>
  <si>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</si>
  <si>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</si>
  <si>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</si>
  <si>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</si>
  <si>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</si>
  <si>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</si>
  <si>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</si>
  <si>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</si>
  <si>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</si>
  <si>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</si>
  <si>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</si>
  <si>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</si>
  <si>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</si>
  <si>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</si>
  <si>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</si>
  <si>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</si>
  <si>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</si>
  <si>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</si>
  <si>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</si>
  <si>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</si>
  <si>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</si>
  <si>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</si>
  <si>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</si>
  <si>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</si>
  <si>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</si>
  <si>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</si>
  <si>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</si>
  <si>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</si>
  <si>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</si>
  <si>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</si>
  <si>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</si>
  <si>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</si>
  <si>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</si>
  <si>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</si>
  <si>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</si>
  <si>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</si>
  <si>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</si>
  <si>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</si>
  <si>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</si>
  <si>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</si>
  <si>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</si>
  <si>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</si>
  <si>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</si>
  <si>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</si>
  <si>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</si>
  <si>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</si>
  <si>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</si>
  <si>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</si>
  <si>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</si>
  <si>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Status</t>
  </si>
  <si>
    <t>Avg donation</t>
  </si>
  <si>
    <t>Duration/days</t>
  </si>
  <si>
    <t>Backers</t>
  </si>
  <si>
    <t>Cutting off Kate Bush</t>
  </si>
  <si>
    <t>THEATER - US</t>
  </si>
  <si>
    <t>THEATER - GB</t>
  </si>
  <si>
    <t>THEATER - TOTAL*</t>
  </si>
  <si>
    <t>*Includes all countries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</si>
  <si>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</si>
  <si>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</si>
  <si>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</si>
  <si>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</si>
  <si>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</si>
  <si>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</si>
  <si>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</si>
  <si>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</si>
  <si>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</si>
  <si>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</si>
  <si>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</si>
  <si>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</si>
  <si>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</si>
  <si>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</si>
  <si>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</si>
  <si>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</si>
  <si>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</si>
  <si>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</si>
  <si>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</si>
  <si>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</si>
  <si>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</si>
  <si>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</si>
  <si>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</si>
  <si>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</si>
  <si>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</si>
  <si>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</si>
  <si>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</si>
  <si>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</si>
  <si>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</si>
  <si>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</si>
  <si>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</si>
  <si>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</si>
  <si>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</si>
  <si>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</si>
  <si>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</si>
  <si>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*Hard-coded values since Successful and Failed Kickstarter tabs were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</si>
</sst>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65" fontId="0" fillId="0" borderId="0" xfId="0" applyNumberFormat="1"/>
    <xf numFmtId="0" fontId="1" fillId="3" borderId="0" xfId="0" applyFont="1" applyFill="1" applyAlignment="1">
      <alignment horizontal="center"/>
    </xf>
    <xf numFmtId="0" fontId="0" fillId="0" borderId="0" xfId="0" pivotButton="1"/>
    <xf numFmtId="0" fontId="1" fillId="2" borderId="0" xfId="0" applyFont="1" applyFill="1"/>
    <xf numFmtId="9" fontId="0" fillId="0" borderId="0" xfId="1" applyFont="1"/>
    <xf numFmtId="0" fontId="0" fillId="2" borderId="0" xfId="0" applyFill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 tint="0.79998168889431442"/>
        </patternFill>
      </fill>
    </dxf>
    <dxf>
      <fill>
        <patternFill>
          <bgColor rgb="FFFF3333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C-4526-99BF-6F8CA51861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C-4526-99BF-6F8CA51861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C-4526-99BF-6F8CA518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692991"/>
        <c:axId val="1774694655"/>
      </c:lineChart>
      <c:catAx>
        <c:axId val="177469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4655"/>
        <c:crosses val="autoZero"/>
        <c:auto val="1"/>
        <c:lblAlgn val="ctr"/>
        <c:lblOffset val="100"/>
        <c:noMultiLvlLbl val="0"/>
      </c:catAx>
      <c:valAx>
        <c:axId val="17746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69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0-4294-82F4-3A97F4887D31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0-4294-82F4-3A97F4887D31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0-4294-82F4-3A97F4887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108431"/>
        <c:axId val="1948099695"/>
      </c:lineChart>
      <c:catAx>
        <c:axId val="19481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9695"/>
        <c:crosses val="autoZero"/>
        <c:auto val="1"/>
        <c:lblAlgn val="ctr"/>
        <c:lblOffset val="100"/>
        <c:noMultiLvlLbl val="0"/>
      </c:catAx>
      <c:valAx>
        <c:axId val="19480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Category Outcomes</a:t>
            </a:r>
          </a:p>
        </c:rich>
      </c:tx>
      <c:layout>
        <c:manualLayout>
          <c:xMode val="edge"/>
          <c:yMode val="edge"/>
          <c:x val="0.2590731826537877"/>
          <c:y val="7.1978518690285339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6-45A3-8BFF-22D3C62F384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6-45A3-8BFF-22D3C62F384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6-45A3-8BFF-22D3C62F384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6-45A3-8BFF-22D3C62F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932960"/>
        <c:axId val="921929632"/>
      </c:barChart>
      <c:catAx>
        <c:axId val="921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29632"/>
        <c:crosses val="autoZero"/>
        <c:auto val="1"/>
        <c:lblAlgn val="ctr"/>
        <c:lblOffset val="100"/>
        <c:noMultiLvlLbl val="0"/>
      </c:catAx>
      <c:valAx>
        <c:axId val="9219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0-43B5-8EC1-66555FA2C6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90-43B5-8EC1-66555FA2C6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90-43B5-8EC1-66555FA2C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1058560"/>
        <c:axId val="67986160"/>
      </c:barChart>
      <c:catAx>
        <c:axId val="8310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160"/>
        <c:crosses val="autoZero"/>
        <c:auto val="1"/>
        <c:lblAlgn val="ctr"/>
        <c:lblOffset val="100"/>
        <c:noMultiLvlLbl val="0"/>
      </c:catAx>
      <c:valAx>
        <c:axId val="6798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2147900262467194"/>
          <c:y val="2.581048560065729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9-430F-A685-FA664B9AA1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9-430F-A685-FA664B9AA1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9-430F-A685-FA664B9AA1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9-430F-A685-FA664B9A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915280"/>
        <c:axId val="1260915696"/>
      </c:lineChart>
      <c:catAx>
        <c:axId val="12609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696"/>
        <c:crosses val="autoZero"/>
        <c:auto val="1"/>
        <c:lblAlgn val="ctr"/>
        <c:lblOffset val="100"/>
        <c:noMultiLvlLbl val="0"/>
      </c:catAx>
      <c:valAx>
        <c:axId val="12609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9523</xdr:rowOff>
    </xdr:from>
    <xdr:to>
      <xdr:col>16</xdr:col>
      <xdr:colOff>348615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EE2ED-C493-4471-2ED2-CE6E72F56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2855</xdr:colOff>
      <xdr:row>16</xdr:row>
      <xdr:rowOff>173355</xdr:rowOff>
    </xdr:from>
    <xdr:to>
      <xdr:col>10</xdr:col>
      <xdr:colOff>318134</xdr:colOff>
      <xdr:row>34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25505-7F2C-04A2-D30A-861B44A02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160019</xdr:rowOff>
    </xdr:from>
    <xdr:to>
      <xdr:col>14</xdr:col>
      <xdr:colOff>276225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85F4E-EB38-4CC5-B11F-6EBEEE2DA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596265</xdr:colOff>
      <xdr:row>2</xdr:row>
      <xdr:rowOff>158115</xdr:rowOff>
    </xdr:from>
    <xdr:to>
      <xdr:col>14</xdr:col>
      <xdr:colOff>291465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38A76-4302-4897-9088-0CDA4A8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173355</xdr:rowOff>
    </xdr:from>
    <xdr:to>
      <xdr:col>14</xdr:col>
      <xdr:colOff>380999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D319D-5026-482E-82B0-2A2DE65A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DataClass/SkillsPractice/Module1_Crowdfunding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Walken on Sunshine"/>
      <sheetName val="Edinburgh Research"/>
      <sheetName val="Descriptive Statistics"/>
      <sheetName val="TheaterUS Successful"/>
      <sheetName val="TheaterUS Failed"/>
      <sheetName val="TheaterALL Successful"/>
      <sheetName val="TheaterALL Failed"/>
      <sheetName val="TheaterGB Successful"/>
      <sheetName val="TheaterGB Failed"/>
      <sheetName val="GB Musical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wner/Desktop/DataClass/SkillsPractice/Module1_CrowdfundingAnalysis/data-1-1-3-StarterBook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5101157408" createdVersion="8" refreshedVersion="8" minRefreshableVersion="3" recordCount="4115" xr:uid="{38273D66-E482-4C7B-9C72-1BA13291827A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89078356478" createdVersion="8" refreshedVersion="8" minRefreshableVersion="3" recordCount="4114" xr:uid="{14DCAC76-F71B-49A9-8F7A-93D8E83039A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37.89465613426" createdVersion="8" refreshedVersion="8" minRefreshableVersion="3" recordCount="4114" xr:uid="{99AE7CFF-5F28-479E-996B-BF95C3FD329E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846.49140324074" missingItemsLimit="0" createdVersion="8" refreshedVersion="8" minRefreshableVersion="3" recordCount="4114" xr:uid="{7EBB9331-E2E2-4054-B3BF-5F80EBD050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8B083-3B55-4FB4-A922-AC74CD1E516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0101C-4CBC-47F1-A1EB-86CB48DA4D3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C0C77-7A26-4AB3-9C2D-ACFA8BFA62D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1052-D852-443F-9B12-59CFB19297E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ADA70-FB41-4820-A34C-70CD28E361FE}">
  <dimension ref="A1:U4115"/>
  <sheetViews>
    <sheetView zoomScale="95" zoomScaleNormal="95" workbookViewId="0">
      <pane xSplit="3" ySplit="1" topLeftCell="Q2" activePane="bottomRight" state="frozen"/>
      <selection activeCell="F30" sqref="F30"/>
      <selection pane="topRight" activeCell="F30" sqref="F30"/>
      <selection pane="bottomLeft" activeCell="F30" sqref="F30"/>
      <selection pane="bottomRight" activeCell="U1" sqref="U1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7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6" t="s">
        <v>8366</v>
      </c>
    </row>
    <row r="2" spans="1:21" ht="43.2" x14ac:dyDescent="0.3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>IFERROR(ROUND(E2/L2,2),0)</f>
        <v>63.92</v>
      </c>
      <c r="Q2" s="9" t="s">
        <v>26</v>
      </c>
      <c r="R2" s="9" t="s">
        <v>27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ref="P3:P66" si="1">IFERROR(ROUND(E3/L3,2),0)</f>
        <v>185.48</v>
      </c>
      <c r="Q3" s="9" t="s">
        <v>26</v>
      </c>
      <c r="R3" s="9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s="9" t="s">
        <v>27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s="9" t="s">
        <v>27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s="9" t="s">
        <v>27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s="9" t="s">
        <v>27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s="9" t="s">
        <v>27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s="9" t="s">
        <v>27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s="9" t="s">
        <v>27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s="9" t="s">
        <v>27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s="9" t="s">
        <v>27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s="9" t="s">
        <v>27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s="9" t="s">
        <v>27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s="9" t="s">
        <v>27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s="9" t="s">
        <v>27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s="9" t="s">
        <v>27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s="9" t="s">
        <v>27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s="9" t="s">
        <v>27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s="9" t="s">
        <v>27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s="9" t="s">
        <v>27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s="9" t="s">
        <v>27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s="9" t="s">
        <v>27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s="9" t="s">
        <v>27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s="9" t="s">
        <v>27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s="9" t="s">
        <v>27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s="9" t="s">
        <v>27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s="9" t="s">
        <v>27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s="9" t="s">
        <v>27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s="9" t="s">
        <v>27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s="9" t="s">
        <v>27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s="9" t="s">
        <v>27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s="9" t="s">
        <v>27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s="9" t="s">
        <v>27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s="9" t="s">
        <v>27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s="9" t="s">
        <v>27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s="9" t="s">
        <v>27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s="9" t="s">
        <v>27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s="9" t="s">
        <v>27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s="9" t="s">
        <v>27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s="9" t="s">
        <v>27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s="9" t="s">
        <v>27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s="9" t="s">
        <v>27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s="9" t="s">
        <v>27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s="9" t="s">
        <v>27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s="9" t="s">
        <v>27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s="9" t="s">
        <v>27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s="9" t="s">
        <v>27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s="9" t="s">
        <v>27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s="9" t="s">
        <v>27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s="9" t="s">
        <v>27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s="9" t="s">
        <v>27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s="9" t="s">
        <v>27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s="9" t="s">
        <v>27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s="9" t="s">
        <v>27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s="9" t="s">
        <v>27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s="9" t="s">
        <v>27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s="9" t="s">
        <v>27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s="9" t="s">
        <v>27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s="9" t="s">
        <v>27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s="9" t="s">
        <v>27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s="9" t="s">
        <v>157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s="9" t="s">
        <v>157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s="9" t="s">
        <v>157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s="9" t="s">
        <v>157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si="1"/>
        <v>86.67</v>
      </c>
      <c r="Q66" s="9" t="s">
        <v>26</v>
      </c>
      <c r="R66" s="9" t="s">
        <v>157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ref="P67:P130" si="6">IFERROR(ROUND(E67/L67,2),0)</f>
        <v>132.05000000000001</v>
      </c>
      <c r="Q67" s="9" t="s">
        <v>26</v>
      </c>
      <c r="R67" s="9" t="s">
        <v>157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s="9" t="s">
        <v>26</v>
      </c>
      <c r="R68" s="9" t="s">
        <v>157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s="9" t="s">
        <v>26</v>
      </c>
      <c r="R69" s="9" t="s">
        <v>157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s="9" t="s">
        <v>26</v>
      </c>
      <c r="R70" s="9" t="s">
        <v>157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s="9" t="s">
        <v>26</v>
      </c>
      <c r="R71" s="9" t="s">
        <v>157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s="9" t="s">
        <v>26</v>
      </c>
      <c r="R72" s="9" t="s">
        <v>157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s="9" t="s">
        <v>26</v>
      </c>
      <c r="R73" s="9" t="s">
        <v>157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s="9" t="s">
        <v>26</v>
      </c>
      <c r="R74" s="9" t="s">
        <v>157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s="9" t="s">
        <v>26</v>
      </c>
      <c r="R75" s="9" t="s">
        <v>157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s="9" t="s">
        <v>26</v>
      </c>
      <c r="R76" s="9" t="s">
        <v>157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s="9" t="s">
        <v>26</v>
      </c>
      <c r="R77" s="9" t="s">
        <v>157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s="9" t="s">
        <v>26</v>
      </c>
      <c r="R78" s="9" t="s">
        <v>157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s="9" t="s">
        <v>26</v>
      </c>
      <c r="R79" s="9" t="s">
        <v>157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s="9" t="s">
        <v>26</v>
      </c>
      <c r="R80" s="9" t="s">
        <v>157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s="9" t="s">
        <v>26</v>
      </c>
      <c r="R81" s="9" t="s">
        <v>157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s="9" t="s">
        <v>26</v>
      </c>
      <c r="R82" s="9" t="s">
        <v>157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s="9" t="s">
        <v>26</v>
      </c>
      <c r="R83" s="9" t="s">
        <v>157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s="9" t="s">
        <v>26</v>
      </c>
      <c r="R84" s="9" t="s">
        <v>157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s="9" t="s">
        <v>26</v>
      </c>
      <c r="R85" s="9" t="s">
        <v>157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s="9" t="s">
        <v>26</v>
      </c>
      <c r="R86" s="9" t="s">
        <v>157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s="9" t="s">
        <v>26</v>
      </c>
      <c r="R87" s="9" t="s">
        <v>157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s="9" t="s">
        <v>26</v>
      </c>
      <c r="R88" s="9" t="s">
        <v>157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s="9" t="s">
        <v>26</v>
      </c>
      <c r="R89" s="9" t="s">
        <v>157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s="9" t="s">
        <v>26</v>
      </c>
      <c r="R90" s="9" t="s">
        <v>157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s="9" t="s">
        <v>26</v>
      </c>
      <c r="R91" s="9" t="s">
        <v>157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s="9" t="s">
        <v>26</v>
      </c>
      <c r="R92" s="9" t="s">
        <v>157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s="9" t="s">
        <v>26</v>
      </c>
      <c r="R93" s="9" t="s">
        <v>157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s="9" t="s">
        <v>26</v>
      </c>
      <c r="R94" s="9" t="s">
        <v>157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s="9" t="s">
        <v>26</v>
      </c>
      <c r="R95" s="9" t="s">
        <v>157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s="9" t="s">
        <v>26</v>
      </c>
      <c r="R96" s="9" t="s">
        <v>157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s="9" t="s">
        <v>26</v>
      </c>
      <c r="R97" s="9" t="s">
        <v>157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s="9" t="s">
        <v>26</v>
      </c>
      <c r="R98" s="9" t="s">
        <v>157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s="9" t="s">
        <v>26</v>
      </c>
      <c r="R99" s="9" t="s">
        <v>157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s="9" t="s">
        <v>26</v>
      </c>
      <c r="R100" s="9" t="s">
        <v>157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s="9" t="s">
        <v>26</v>
      </c>
      <c r="R101" s="9" t="s">
        <v>157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s="9" t="s">
        <v>26</v>
      </c>
      <c r="R102" s="9" t="s">
        <v>157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s="9" t="s">
        <v>26</v>
      </c>
      <c r="R103" s="9" t="s">
        <v>157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s="9" t="s">
        <v>26</v>
      </c>
      <c r="R104" s="9" t="s">
        <v>157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s="9" t="s">
        <v>26</v>
      </c>
      <c r="R105" s="9" t="s">
        <v>157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s="9" t="s">
        <v>26</v>
      </c>
      <c r="R106" s="9" t="s">
        <v>157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s="9" t="s">
        <v>26</v>
      </c>
      <c r="R107" s="9" t="s">
        <v>157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s="9" t="s">
        <v>26</v>
      </c>
      <c r="R108" s="9" t="s">
        <v>157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s="9" t="s">
        <v>26</v>
      </c>
      <c r="R109" s="9" t="s">
        <v>157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s="9" t="s">
        <v>26</v>
      </c>
      <c r="R110" s="9" t="s">
        <v>157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s="9" t="s">
        <v>26</v>
      </c>
      <c r="R111" s="9" t="s">
        <v>157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s="9" t="s">
        <v>26</v>
      </c>
      <c r="R112" s="9" t="s">
        <v>157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s="9" t="s">
        <v>26</v>
      </c>
      <c r="R113" s="9" t="s">
        <v>157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s="9" t="s">
        <v>26</v>
      </c>
      <c r="R114" s="9" t="s">
        <v>157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s="9" t="s">
        <v>26</v>
      </c>
      <c r="R115" s="9" t="s">
        <v>157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s="9" t="s">
        <v>26</v>
      </c>
      <c r="R116" s="9" t="s">
        <v>157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s="9" t="s">
        <v>26</v>
      </c>
      <c r="R117" s="9" t="s">
        <v>157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s="9" t="s">
        <v>26</v>
      </c>
      <c r="R118" s="9" t="s">
        <v>157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s="9" t="s">
        <v>26</v>
      </c>
      <c r="R119" s="9" t="s">
        <v>157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s="9" t="s">
        <v>26</v>
      </c>
      <c r="R120" s="9" t="s">
        <v>157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s="9" t="s">
        <v>26</v>
      </c>
      <c r="R121" s="9" t="s">
        <v>157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s="9" t="s">
        <v>26</v>
      </c>
      <c r="R122" s="9" t="s">
        <v>285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s="9" t="s">
        <v>26</v>
      </c>
      <c r="R123" s="9" t="s">
        <v>285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s="9" t="s">
        <v>26</v>
      </c>
      <c r="R124" s="9" t="s">
        <v>285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s="9" t="s">
        <v>26</v>
      </c>
      <c r="R125" s="9" t="s">
        <v>285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s="9" t="s">
        <v>26</v>
      </c>
      <c r="R126" s="9" t="s">
        <v>285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s="9" t="s">
        <v>26</v>
      </c>
      <c r="R127" s="9" t="s">
        <v>285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s="9" t="s">
        <v>26</v>
      </c>
      <c r="R128" s="9" t="s">
        <v>285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s="9" t="s">
        <v>26</v>
      </c>
      <c r="R129" s="9" t="s">
        <v>285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si="6"/>
        <v>311.17</v>
      </c>
      <c r="Q130" s="9" t="s">
        <v>26</v>
      </c>
      <c r="R130" s="9" t="s">
        <v>285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ref="P131:P194" si="11">IFERROR(ROUND(E131/L131,2),0)</f>
        <v>0</v>
      </c>
      <c r="Q131" s="9" t="s">
        <v>26</v>
      </c>
      <c r="R131" s="9" t="s">
        <v>285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s="9" t="s">
        <v>26</v>
      </c>
      <c r="R132" s="9" t="s">
        <v>285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s="9" t="s">
        <v>26</v>
      </c>
      <c r="R133" s="9" t="s">
        <v>285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s="9" t="s">
        <v>26</v>
      </c>
      <c r="R134" s="9" t="s">
        <v>285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s="9" t="s">
        <v>26</v>
      </c>
      <c r="R135" s="9" t="s">
        <v>285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s="9" t="s">
        <v>26</v>
      </c>
      <c r="R136" s="9" t="s">
        <v>285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s="9" t="s">
        <v>26</v>
      </c>
      <c r="R137" s="9" t="s">
        <v>285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s="9" t="s">
        <v>26</v>
      </c>
      <c r="R138" s="9" t="s">
        <v>285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s="9" t="s">
        <v>26</v>
      </c>
      <c r="R139" s="9" t="s">
        <v>285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s="9" t="s">
        <v>26</v>
      </c>
      <c r="R140" s="9" t="s">
        <v>285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s="9" t="s">
        <v>26</v>
      </c>
      <c r="R141" s="9" t="s">
        <v>285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s="9" t="s">
        <v>26</v>
      </c>
      <c r="R142" s="9" t="s">
        <v>285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s="9" t="s">
        <v>26</v>
      </c>
      <c r="R143" s="9" t="s">
        <v>285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s="9" t="s">
        <v>26</v>
      </c>
      <c r="R144" s="9" t="s">
        <v>285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s="9" t="s">
        <v>26</v>
      </c>
      <c r="R145" s="9" t="s">
        <v>285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s="9" t="s">
        <v>26</v>
      </c>
      <c r="R146" s="9" t="s">
        <v>285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s="9" t="s">
        <v>26</v>
      </c>
      <c r="R147" s="9" t="s">
        <v>285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s="9" t="s">
        <v>26</v>
      </c>
      <c r="R148" s="9" t="s">
        <v>285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s="9" t="s">
        <v>26</v>
      </c>
      <c r="R149" s="9" t="s">
        <v>285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s="9" t="s">
        <v>26</v>
      </c>
      <c r="R150" s="9" t="s">
        <v>285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s="9" t="s">
        <v>26</v>
      </c>
      <c r="R151" s="9" t="s">
        <v>285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s="9" t="s">
        <v>26</v>
      </c>
      <c r="R152" s="9" t="s">
        <v>285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s="9" t="s">
        <v>26</v>
      </c>
      <c r="R153" s="9" t="s">
        <v>285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s="9" t="s">
        <v>26</v>
      </c>
      <c r="R154" s="9" t="s">
        <v>285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s="9" t="s">
        <v>26</v>
      </c>
      <c r="R155" s="9" t="s">
        <v>285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s="9" t="s">
        <v>26</v>
      </c>
      <c r="R156" s="9" t="s">
        <v>285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s="9" t="s">
        <v>26</v>
      </c>
      <c r="R157" s="9" t="s">
        <v>285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s="9" t="s">
        <v>26</v>
      </c>
      <c r="R158" s="9" t="s">
        <v>285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s="9" t="s">
        <v>26</v>
      </c>
      <c r="R159" s="9" t="s">
        <v>285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s="9" t="s">
        <v>26</v>
      </c>
      <c r="R160" s="9" t="s">
        <v>285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s="9" t="s">
        <v>26</v>
      </c>
      <c r="R161" s="9" t="s">
        <v>285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s="9" t="s">
        <v>26</v>
      </c>
      <c r="R162" s="9" t="s">
        <v>369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s="9" t="s">
        <v>26</v>
      </c>
      <c r="R163" s="9" t="s">
        <v>369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s="9" t="s">
        <v>26</v>
      </c>
      <c r="R164" s="9" t="s">
        <v>369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s="9" t="s">
        <v>26</v>
      </c>
      <c r="R165" s="9" t="s">
        <v>369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s="9" t="s">
        <v>26</v>
      </c>
      <c r="R166" s="9" t="s">
        <v>369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s="9" t="s">
        <v>26</v>
      </c>
      <c r="R167" s="9" t="s">
        <v>369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s="9" t="s">
        <v>26</v>
      </c>
      <c r="R168" s="9" t="s">
        <v>369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s="9" t="s">
        <v>26</v>
      </c>
      <c r="R169" s="9" t="s">
        <v>369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s="9" t="s">
        <v>26</v>
      </c>
      <c r="R170" s="9" t="s">
        <v>369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s="9" t="s">
        <v>26</v>
      </c>
      <c r="R171" s="9" t="s">
        <v>369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s="9" t="s">
        <v>26</v>
      </c>
      <c r="R172" s="9" t="s">
        <v>369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s="9" t="s">
        <v>26</v>
      </c>
      <c r="R173" s="9" t="s">
        <v>369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s="9" t="s">
        <v>26</v>
      </c>
      <c r="R174" s="9" t="s">
        <v>369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s="9" t="s">
        <v>26</v>
      </c>
      <c r="R175" s="9" t="s">
        <v>369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s="9" t="s">
        <v>26</v>
      </c>
      <c r="R176" s="9" t="s">
        <v>369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s="9" t="s">
        <v>26</v>
      </c>
      <c r="R177" s="9" t="s">
        <v>369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s="9" t="s">
        <v>26</v>
      </c>
      <c r="R178" s="9" t="s">
        <v>369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s="9" t="s">
        <v>26</v>
      </c>
      <c r="R179" s="9" t="s">
        <v>369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s="9" t="s">
        <v>26</v>
      </c>
      <c r="R180" s="9" t="s">
        <v>369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s="9" t="s">
        <v>26</v>
      </c>
      <c r="R181" s="9" t="s">
        <v>369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s="9" t="s">
        <v>26</v>
      </c>
      <c r="R182" s="9" t="s">
        <v>369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s="9" t="s">
        <v>26</v>
      </c>
      <c r="R183" s="9" t="s">
        <v>369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s="9" t="s">
        <v>26</v>
      </c>
      <c r="R184" s="9" t="s">
        <v>369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s="9" t="s">
        <v>26</v>
      </c>
      <c r="R185" s="9" t="s">
        <v>369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s="9" t="s">
        <v>26</v>
      </c>
      <c r="R186" s="9" t="s">
        <v>369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s="9" t="s">
        <v>26</v>
      </c>
      <c r="R187" s="9" t="s">
        <v>369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s="9" t="s">
        <v>26</v>
      </c>
      <c r="R188" s="9" t="s">
        <v>369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s="9" t="s">
        <v>26</v>
      </c>
      <c r="R189" s="9" t="s">
        <v>369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s="9" t="s">
        <v>26</v>
      </c>
      <c r="R190" s="9" t="s">
        <v>369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s="9" t="s">
        <v>26</v>
      </c>
      <c r="R191" s="9" t="s">
        <v>369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s="9" t="s">
        <v>26</v>
      </c>
      <c r="R192" s="9" t="s">
        <v>369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s="9" t="s">
        <v>26</v>
      </c>
      <c r="R193" s="9" t="s">
        <v>369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si="11"/>
        <v>5.67</v>
      </c>
      <c r="Q194" s="9" t="s">
        <v>26</v>
      </c>
      <c r="R194" s="9" t="s">
        <v>369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ref="P195:P258" si="16">IFERROR(ROUND(E195/L195,2),0)</f>
        <v>0</v>
      </c>
      <c r="Q195" s="9" t="s">
        <v>26</v>
      </c>
      <c r="R195" s="9" t="s">
        <v>369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s="9" t="s">
        <v>26</v>
      </c>
      <c r="R196" s="9" t="s">
        <v>369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s="9" t="s">
        <v>26</v>
      </c>
      <c r="R197" s="9" t="s">
        <v>369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s="9" t="s">
        <v>26</v>
      </c>
      <c r="R198" s="9" t="s">
        <v>369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s="9" t="s">
        <v>26</v>
      </c>
      <c r="R199" s="9" t="s">
        <v>369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s="9" t="s">
        <v>26</v>
      </c>
      <c r="R200" s="9" t="s">
        <v>369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s="9" t="s">
        <v>26</v>
      </c>
      <c r="R201" s="9" t="s">
        <v>369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s="9" t="s">
        <v>26</v>
      </c>
      <c r="R202" s="9" t="s">
        <v>369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s="9" t="s">
        <v>26</v>
      </c>
      <c r="R203" s="9" t="s">
        <v>369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s="9" t="s">
        <v>26</v>
      </c>
      <c r="R204" s="9" t="s">
        <v>369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s="9" t="s">
        <v>26</v>
      </c>
      <c r="R205" s="9" t="s">
        <v>369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s="9" t="s">
        <v>26</v>
      </c>
      <c r="R206" s="9" t="s">
        <v>369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s="9" t="s">
        <v>26</v>
      </c>
      <c r="R207" s="9" t="s">
        <v>369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s="9" t="s">
        <v>26</v>
      </c>
      <c r="R208" s="9" t="s">
        <v>369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s="9" t="s">
        <v>26</v>
      </c>
      <c r="R209" s="9" t="s">
        <v>369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s="9" t="s">
        <v>26</v>
      </c>
      <c r="R210" s="9" t="s">
        <v>369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s="9" t="s">
        <v>26</v>
      </c>
      <c r="R211" s="9" t="s">
        <v>369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s="9" t="s">
        <v>26</v>
      </c>
      <c r="R212" s="9" t="s">
        <v>369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s="9" t="s">
        <v>26</v>
      </c>
      <c r="R213" s="9" t="s">
        <v>369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s="9" t="s">
        <v>26</v>
      </c>
      <c r="R214" s="9" t="s">
        <v>369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s="9" t="s">
        <v>26</v>
      </c>
      <c r="R215" s="9" t="s">
        <v>369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s="9" t="s">
        <v>26</v>
      </c>
      <c r="R216" s="9" t="s">
        <v>369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s="9" t="s">
        <v>26</v>
      </c>
      <c r="R217" s="9" t="s">
        <v>369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s="9" t="s">
        <v>26</v>
      </c>
      <c r="R218" s="9" t="s">
        <v>369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s="9" t="s">
        <v>26</v>
      </c>
      <c r="R219" s="9" t="s">
        <v>369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s="9" t="s">
        <v>26</v>
      </c>
      <c r="R220" s="9" t="s">
        <v>369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s="9" t="s">
        <v>26</v>
      </c>
      <c r="R221" s="9" t="s">
        <v>369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s="9" t="s">
        <v>26</v>
      </c>
      <c r="R222" s="9" t="s">
        <v>369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s="9" t="s">
        <v>26</v>
      </c>
      <c r="R223" s="9" t="s">
        <v>369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s="9" t="s">
        <v>26</v>
      </c>
      <c r="R224" s="9" t="s">
        <v>369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s="9" t="s">
        <v>26</v>
      </c>
      <c r="R225" s="9" t="s">
        <v>369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s="9" t="s">
        <v>26</v>
      </c>
      <c r="R226" s="9" t="s">
        <v>369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s="9" t="s">
        <v>26</v>
      </c>
      <c r="R227" s="9" t="s">
        <v>369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s="9" t="s">
        <v>26</v>
      </c>
      <c r="R228" s="9" t="s">
        <v>369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s="9" t="s">
        <v>26</v>
      </c>
      <c r="R229" s="9" t="s">
        <v>369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s="9" t="s">
        <v>26</v>
      </c>
      <c r="R230" s="9" t="s">
        <v>369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s="9" t="s">
        <v>26</v>
      </c>
      <c r="R231" s="9" t="s">
        <v>369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s="9" t="s">
        <v>26</v>
      </c>
      <c r="R232" s="9" t="s">
        <v>369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s="9" t="s">
        <v>26</v>
      </c>
      <c r="R233" s="9" t="s">
        <v>369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s="9" t="s">
        <v>26</v>
      </c>
      <c r="R234" s="9" t="s">
        <v>369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s="9" t="s">
        <v>26</v>
      </c>
      <c r="R235" s="9" t="s">
        <v>369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s="9" t="s">
        <v>26</v>
      </c>
      <c r="R236" s="9" t="s">
        <v>369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s="9" t="s">
        <v>26</v>
      </c>
      <c r="R237" s="9" t="s">
        <v>369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s="9" t="s">
        <v>26</v>
      </c>
      <c r="R238" s="9" t="s">
        <v>369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s="9" t="s">
        <v>26</v>
      </c>
      <c r="R239" s="9" t="s">
        <v>369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s="9" t="s">
        <v>26</v>
      </c>
      <c r="R240" s="9" t="s">
        <v>369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s="9" t="s">
        <v>26</v>
      </c>
      <c r="R241" s="9" t="s">
        <v>369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s="9" t="s">
        <v>26</v>
      </c>
      <c r="R242" s="9" t="s">
        <v>537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s="9" t="s">
        <v>26</v>
      </c>
      <c r="R243" s="9" t="s">
        <v>537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s="9" t="s">
        <v>26</v>
      </c>
      <c r="R244" s="9" t="s">
        <v>537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s="9" t="s">
        <v>26</v>
      </c>
      <c r="R245" s="9" t="s">
        <v>537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s="9" t="s">
        <v>26</v>
      </c>
      <c r="R246" s="9" t="s">
        <v>537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s="9" t="s">
        <v>26</v>
      </c>
      <c r="R247" s="9" t="s">
        <v>537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s="9" t="s">
        <v>26</v>
      </c>
      <c r="R248" s="9" t="s">
        <v>537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s="9" t="s">
        <v>26</v>
      </c>
      <c r="R249" s="9" t="s">
        <v>537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s="9" t="s">
        <v>26</v>
      </c>
      <c r="R250" s="9" t="s">
        <v>537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s="9" t="s">
        <v>26</v>
      </c>
      <c r="R251" s="9" t="s">
        <v>537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s="9" t="s">
        <v>26</v>
      </c>
      <c r="R252" s="9" t="s">
        <v>537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s="9" t="s">
        <v>26</v>
      </c>
      <c r="R253" s="9" t="s">
        <v>537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s="9" t="s">
        <v>26</v>
      </c>
      <c r="R254" s="9" t="s">
        <v>537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s="9" t="s">
        <v>26</v>
      </c>
      <c r="R255" s="9" t="s">
        <v>537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s="9" t="s">
        <v>26</v>
      </c>
      <c r="R256" s="9" t="s">
        <v>537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s="9" t="s">
        <v>26</v>
      </c>
      <c r="R257" s="9" t="s">
        <v>537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si="16"/>
        <v>65.760000000000005</v>
      </c>
      <c r="Q258" s="9" t="s">
        <v>26</v>
      </c>
      <c r="R258" s="9" t="s">
        <v>537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ref="P259:P322" si="21">IFERROR(ROUND(E259/L259,2),0)</f>
        <v>66.7</v>
      </c>
      <c r="Q259" s="9" t="s">
        <v>26</v>
      </c>
      <c r="R259" s="9" t="s">
        <v>537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s="9" t="s">
        <v>26</v>
      </c>
      <c r="R260" s="9" t="s">
        <v>537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s="9" t="s">
        <v>26</v>
      </c>
      <c r="R261" s="9" t="s">
        <v>537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s="9" t="s">
        <v>26</v>
      </c>
      <c r="R262" s="9" t="s">
        <v>537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s="9" t="s">
        <v>26</v>
      </c>
      <c r="R263" s="9" t="s">
        <v>537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s="9" t="s">
        <v>26</v>
      </c>
      <c r="R264" s="9" t="s">
        <v>537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s="9" t="s">
        <v>26</v>
      </c>
      <c r="R265" s="9" t="s">
        <v>537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s="9" t="s">
        <v>26</v>
      </c>
      <c r="R266" s="9" t="s">
        <v>537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s="9" t="s">
        <v>26</v>
      </c>
      <c r="R267" s="9" t="s">
        <v>537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s="9" t="s">
        <v>26</v>
      </c>
      <c r="R268" s="9" t="s">
        <v>537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s="9" t="s">
        <v>26</v>
      </c>
      <c r="R269" s="9" t="s">
        <v>537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s="9" t="s">
        <v>26</v>
      </c>
      <c r="R270" s="9" t="s">
        <v>537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s="9" t="s">
        <v>26</v>
      </c>
      <c r="R271" s="9" t="s">
        <v>537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s="9" t="s">
        <v>26</v>
      </c>
      <c r="R272" s="9" t="s">
        <v>537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s="9" t="s">
        <v>26</v>
      </c>
      <c r="R273" s="9" t="s">
        <v>537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s="9" t="s">
        <v>26</v>
      </c>
      <c r="R274" s="9" t="s">
        <v>537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s="9" t="s">
        <v>26</v>
      </c>
      <c r="R275" s="9" t="s">
        <v>537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s="9" t="s">
        <v>26</v>
      </c>
      <c r="R276" s="9" t="s">
        <v>537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s="9" t="s">
        <v>26</v>
      </c>
      <c r="R277" s="9" t="s">
        <v>537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s="9" t="s">
        <v>26</v>
      </c>
      <c r="R278" s="9" t="s">
        <v>537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s="9" t="s">
        <v>26</v>
      </c>
      <c r="R279" s="9" t="s">
        <v>537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s="9" t="s">
        <v>26</v>
      </c>
      <c r="R280" s="9" t="s">
        <v>537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s="9" t="s">
        <v>26</v>
      </c>
      <c r="R281" s="9" t="s">
        <v>537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s="9" t="s">
        <v>26</v>
      </c>
      <c r="R282" s="9" t="s">
        <v>537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s="9" t="s">
        <v>26</v>
      </c>
      <c r="R283" s="9" t="s">
        <v>537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s="9" t="s">
        <v>26</v>
      </c>
      <c r="R284" s="9" t="s">
        <v>537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s="9" t="s">
        <v>26</v>
      </c>
      <c r="R285" s="9" t="s">
        <v>537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s="9" t="s">
        <v>26</v>
      </c>
      <c r="R286" s="9" t="s">
        <v>537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s="9" t="s">
        <v>26</v>
      </c>
      <c r="R287" s="9" t="s">
        <v>537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s="9" t="s">
        <v>26</v>
      </c>
      <c r="R288" s="9" t="s">
        <v>537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s="9" t="s">
        <v>26</v>
      </c>
      <c r="R289" s="9" t="s">
        <v>537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s="9" t="s">
        <v>26</v>
      </c>
      <c r="R290" s="9" t="s">
        <v>537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s="9" t="s">
        <v>26</v>
      </c>
      <c r="R291" s="9" t="s">
        <v>537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s="9" t="s">
        <v>26</v>
      </c>
      <c r="R292" s="9" t="s">
        <v>537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s="9" t="s">
        <v>26</v>
      </c>
      <c r="R293" s="9" t="s">
        <v>537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s="9" t="s">
        <v>26</v>
      </c>
      <c r="R294" s="9" t="s">
        <v>537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s="9" t="s">
        <v>26</v>
      </c>
      <c r="R295" s="9" t="s">
        <v>537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s="9" t="s">
        <v>26</v>
      </c>
      <c r="R296" s="9" t="s">
        <v>537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s="9" t="s">
        <v>26</v>
      </c>
      <c r="R297" s="9" t="s">
        <v>537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s="9" t="s">
        <v>26</v>
      </c>
      <c r="R298" s="9" t="s">
        <v>537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s="9" t="s">
        <v>26</v>
      </c>
      <c r="R299" s="9" t="s">
        <v>537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s="9" t="s">
        <v>26</v>
      </c>
      <c r="R300" s="9" t="s">
        <v>537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s="9" t="s">
        <v>26</v>
      </c>
      <c r="R301" s="9" t="s">
        <v>537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s="9" t="s">
        <v>26</v>
      </c>
      <c r="R302" s="9" t="s">
        <v>537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s="9" t="s">
        <v>26</v>
      </c>
      <c r="R303" s="9" t="s">
        <v>537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s="9" t="s">
        <v>26</v>
      </c>
      <c r="R304" s="9" t="s">
        <v>537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s="9" t="s">
        <v>26</v>
      </c>
      <c r="R305" s="9" t="s">
        <v>537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s="9" t="s">
        <v>26</v>
      </c>
      <c r="R306" s="9" t="s">
        <v>537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s="9" t="s">
        <v>26</v>
      </c>
      <c r="R307" s="9" t="s">
        <v>537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s="9" t="s">
        <v>26</v>
      </c>
      <c r="R308" s="9" t="s">
        <v>537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s="9" t="s">
        <v>26</v>
      </c>
      <c r="R309" s="9" t="s">
        <v>537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s="9" t="s">
        <v>26</v>
      </c>
      <c r="R310" s="9" t="s">
        <v>537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s="9" t="s">
        <v>26</v>
      </c>
      <c r="R311" s="9" t="s">
        <v>537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s="9" t="s">
        <v>26</v>
      </c>
      <c r="R312" s="9" t="s">
        <v>537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s="9" t="s">
        <v>26</v>
      </c>
      <c r="R313" s="9" t="s">
        <v>537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s="9" t="s">
        <v>26</v>
      </c>
      <c r="R314" s="9" t="s">
        <v>537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s="9" t="s">
        <v>26</v>
      </c>
      <c r="R315" s="9" t="s">
        <v>537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s="9" t="s">
        <v>26</v>
      </c>
      <c r="R316" s="9" t="s">
        <v>537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s="9" t="s">
        <v>26</v>
      </c>
      <c r="R317" s="9" t="s">
        <v>537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s="9" t="s">
        <v>26</v>
      </c>
      <c r="R318" s="9" t="s">
        <v>537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s="9" t="s">
        <v>26</v>
      </c>
      <c r="R319" s="9" t="s">
        <v>537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s="9" t="s">
        <v>26</v>
      </c>
      <c r="R320" s="9" t="s">
        <v>537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s="9" t="s">
        <v>26</v>
      </c>
      <c r="R321" s="9" t="s">
        <v>537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si="21"/>
        <v>134.91</v>
      </c>
      <c r="Q322" s="9" t="s">
        <v>26</v>
      </c>
      <c r="R322" s="9" t="s">
        <v>537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ref="P323:P386" si="26">IFERROR(ROUND(E323/L323,2),0)</f>
        <v>106.62</v>
      </c>
      <c r="Q323" s="9" t="s">
        <v>26</v>
      </c>
      <c r="R323" s="9" t="s">
        <v>537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s="9" t="s">
        <v>26</v>
      </c>
      <c r="R324" s="9" t="s">
        <v>537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s="9" t="s">
        <v>26</v>
      </c>
      <c r="R325" s="9" t="s">
        <v>537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s="9" t="s">
        <v>26</v>
      </c>
      <c r="R326" s="9" t="s">
        <v>537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s="9" t="s">
        <v>26</v>
      </c>
      <c r="R327" s="9" t="s">
        <v>537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s="9" t="s">
        <v>26</v>
      </c>
      <c r="R328" s="9" t="s">
        <v>537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s="9" t="s">
        <v>26</v>
      </c>
      <c r="R329" s="9" t="s">
        <v>537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s="9" t="s">
        <v>26</v>
      </c>
      <c r="R330" s="9" t="s">
        <v>537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s="9" t="s">
        <v>26</v>
      </c>
      <c r="R331" s="9" t="s">
        <v>537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s="9" t="s">
        <v>26</v>
      </c>
      <c r="R332" s="9" t="s">
        <v>537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s="9" t="s">
        <v>26</v>
      </c>
      <c r="R333" s="9" t="s">
        <v>537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s="9" t="s">
        <v>26</v>
      </c>
      <c r="R334" s="9" t="s">
        <v>537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s="9" t="s">
        <v>26</v>
      </c>
      <c r="R335" s="9" t="s">
        <v>537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s="9" t="s">
        <v>26</v>
      </c>
      <c r="R336" s="9" t="s">
        <v>537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s="9" t="s">
        <v>26</v>
      </c>
      <c r="R337" s="9" t="s">
        <v>537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s="9" t="s">
        <v>26</v>
      </c>
      <c r="R338" s="9" t="s">
        <v>537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s="9" t="s">
        <v>26</v>
      </c>
      <c r="R339" s="9" t="s">
        <v>537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s="9" t="s">
        <v>26</v>
      </c>
      <c r="R340" s="9" t="s">
        <v>537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s="9" t="s">
        <v>26</v>
      </c>
      <c r="R341" s="9" t="s">
        <v>537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s="9" t="s">
        <v>26</v>
      </c>
      <c r="R342" s="9" t="s">
        <v>537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s="9" t="s">
        <v>26</v>
      </c>
      <c r="R343" s="9" t="s">
        <v>537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s="9" t="s">
        <v>26</v>
      </c>
      <c r="R344" s="9" t="s">
        <v>537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s="9" t="s">
        <v>26</v>
      </c>
      <c r="R345" s="9" t="s">
        <v>537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s="9" t="s">
        <v>26</v>
      </c>
      <c r="R346" s="9" t="s">
        <v>537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s="9" t="s">
        <v>26</v>
      </c>
      <c r="R347" s="9" t="s">
        <v>537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s="9" t="s">
        <v>26</v>
      </c>
      <c r="R348" s="9" t="s">
        <v>537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s="9" t="s">
        <v>26</v>
      </c>
      <c r="R349" s="9" t="s">
        <v>537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s="9" t="s">
        <v>26</v>
      </c>
      <c r="R350" s="9" t="s">
        <v>537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s="9" t="s">
        <v>26</v>
      </c>
      <c r="R351" s="9" t="s">
        <v>537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s="9" t="s">
        <v>26</v>
      </c>
      <c r="R352" s="9" t="s">
        <v>537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s="9" t="s">
        <v>26</v>
      </c>
      <c r="R353" s="9" t="s">
        <v>537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s="9" t="s">
        <v>26</v>
      </c>
      <c r="R354" s="9" t="s">
        <v>537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s="9" t="s">
        <v>26</v>
      </c>
      <c r="R355" s="9" t="s">
        <v>537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s="9" t="s">
        <v>26</v>
      </c>
      <c r="R356" s="9" t="s">
        <v>537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s="9" t="s">
        <v>26</v>
      </c>
      <c r="R357" s="9" t="s">
        <v>537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s="9" t="s">
        <v>26</v>
      </c>
      <c r="R358" s="9" t="s">
        <v>537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s="9" t="s">
        <v>26</v>
      </c>
      <c r="R359" s="9" t="s">
        <v>537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s="9" t="s">
        <v>26</v>
      </c>
      <c r="R360" s="9" t="s">
        <v>537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s="9" t="s">
        <v>26</v>
      </c>
      <c r="R361" s="9" t="s">
        <v>537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s="9" t="s">
        <v>26</v>
      </c>
      <c r="R362" s="9" t="s">
        <v>537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s="9" t="s">
        <v>26</v>
      </c>
      <c r="R363" s="9" t="s">
        <v>537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s="9" t="s">
        <v>26</v>
      </c>
      <c r="R364" s="9" t="s">
        <v>537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s="9" t="s">
        <v>26</v>
      </c>
      <c r="R365" s="9" t="s">
        <v>537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s="9" t="s">
        <v>26</v>
      </c>
      <c r="R366" s="9" t="s">
        <v>537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s="9" t="s">
        <v>26</v>
      </c>
      <c r="R367" s="9" t="s">
        <v>537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s="9" t="s">
        <v>26</v>
      </c>
      <c r="R368" s="9" t="s">
        <v>537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s="9" t="s">
        <v>26</v>
      </c>
      <c r="R369" s="9" t="s">
        <v>537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s="9" t="s">
        <v>26</v>
      </c>
      <c r="R370" s="9" t="s">
        <v>537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s="9" t="s">
        <v>26</v>
      </c>
      <c r="R371" s="9" t="s">
        <v>537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s="9" t="s">
        <v>26</v>
      </c>
      <c r="R372" s="9" t="s">
        <v>537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s="9" t="s">
        <v>26</v>
      </c>
      <c r="R373" s="9" t="s">
        <v>537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s="9" t="s">
        <v>26</v>
      </c>
      <c r="R374" s="9" t="s">
        <v>537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s="9" t="s">
        <v>26</v>
      </c>
      <c r="R375" s="9" t="s">
        <v>537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s="9" t="s">
        <v>26</v>
      </c>
      <c r="R376" s="9" t="s">
        <v>537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s="9" t="s">
        <v>26</v>
      </c>
      <c r="R377" s="9" t="s">
        <v>537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s="9" t="s">
        <v>26</v>
      </c>
      <c r="R378" s="9" t="s">
        <v>537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s="9" t="s">
        <v>26</v>
      </c>
      <c r="R379" s="9" t="s">
        <v>537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s="9" t="s">
        <v>26</v>
      </c>
      <c r="R380" s="9" t="s">
        <v>537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s="9" t="s">
        <v>26</v>
      </c>
      <c r="R381" s="9" t="s">
        <v>537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s="9" t="s">
        <v>26</v>
      </c>
      <c r="R382" s="9" t="s">
        <v>537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s="9" t="s">
        <v>26</v>
      </c>
      <c r="R383" s="9" t="s">
        <v>537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s="9" t="s">
        <v>26</v>
      </c>
      <c r="R384" s="9" t="s">
        <v>537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s="9" t="s">
        <v>26</v>
      </c>
      <c r="R385" s="9" t="s">
        <v>537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si="26"/>
        <v>58.54</v>
      </c>
      <c r="Q386" s="9" t="s">
        <v>26</v>
      </c>
      <c r="R386" s="9" t="s">
        <v>537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ref="P387:P450" si="31">IFERROR(ROUND(E387/L387,2),0)</f>
        <v>111.8</v>
      </c>
      <c r="Q387" s="9" t="s">
        <v>26</v>
      </c>
      <c r="R387" s="9" t="s">
        <v>537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s="9" t="s">
        <v>26</v>
      </c>
      <c r="R388" s="9" t="s">
        <v>537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s="9" t="s">
        <v>26</v>
      </c>
      <c r="R389" s="9" t="s">
        <v>537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s="9" t="s">
        <v>26</v>
      </c>
      <c r="R390" s="9" t="s">
        <v>537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s="9" t="s">
        <v>26</v>
      </c>
      <c r="R391" s="9" t="s">
        <v>537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s="9" t="s">
        <v>26</v>
      </c>
      <c r="R392" s="9" t="s">
        <v>537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s="9" t="s">
        <v>26</v>
      </c>
      <c r="R393" s="9" t="s">
        <v>537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s="9" t="s">
        <v>26</v>
      </c>
      <c r="R394" s="9" t="s">
        <v>537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s="9" t="s">
        <v>26</v>
      </c>
      <c r="R395" s="9" t="s">
        <v>537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s="9" t="s">
        <v>26</v>
      </c>
      <c r="R396" s="9" t="s">
        <v>537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s="9" t="s">
        <v>26</v>
      </c>
      <c r="R397" s="9" t="s">
        <v>537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s="9" t="s">
        <v>26</v>
      </c>
      <c r="R398" s="9" t="s">
        <v>537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s="9" t="s">
        <v>26</v>
      </c>
      <c r="R399" s="9" t="s">
        <v>537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s="9" t="s">
        <v>26</v>
      </c>
      <c r="R400" s="9" t="s">
        <v>537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s="9" t="s">
        <v>26</v>
      </c>
      <c r="R401" s="9" t="s">
        <v>537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s="9" t="s">
        <v>26</v>
      </c>
      <c r="R402" s="9" t="s">
        <v>537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s="9" t="s">
        <v>26</v>
      </c>
      <c r="R403" s="9" t="s">
        <v>537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s="9" t="s">
        <v>26</v>
      </c>
      <c r="R404" s="9" t="s">
        <v>537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s="9" t="s">
        <v>26</v>
      </c>
      <c r="R405" s="9" t="s">
        <v>537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s="9" t="s">
        <v>26</v>
      </c>
      <c r="R406" s="9" t="s">
        <v>537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s="9" t="s">
        <v>26</v>
      </c>
      <c r="R407" s="9" t="s">
        <v>537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s="9" t="s">
        <v>26</v>
      </c>
      <c r="R408" s="9" t="s">
        <v>537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s="9" t="s">
        <v>26</v>
      </c>
      <c r="R409" s="9" t="s">
        <v>537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s="9" t="s">
        <v>26</v>
      </c>
      <c r="R410" s="9" t="s">
        <v>537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s="9" t="s">
        <v>26</v>
      </c>
      <c r="R411" s="9" t="s">
        <v>537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s="9" t="s">
        <v>26</v>
      </c>
      <c r="R412" s="9" t="s">
        <v>537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s="9" t="s">
        <v>26</v>
      </c>
      <c r="R413" s="9" t="s">
        <v>537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s="9" t="s">
        <v>26</v>
      </c>
      <c r="R414" s="9" t="s">
        <v>537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s="9" t="s">
        <v>26</v>
      </c>
      <c r="R415" s="9" t="s">
        <v>537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s="9" t="s">
        <v>26</v>
      </c>
      <c r="R416" s="9" t="s">
        <v>537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s="9" t="s">
        <v>26</v>
      </c>
      <c r="R417" s="9" t="s">
        <v>537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s="9" t="s">
        <v>26</v>
      </c>
      <c r="R418" s="9" t="s">
        <v>537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s="9" t="s">
        <v>26</v>
      </c>
      <c r="R419" s="9" t="s">
        <v>537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s="9" t="s">
        <v>26</v>
      </c>
      <c r="R420" s="9" t="s">
        <v>537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s="9" t="s">
        <v>26</v>
      </c>
      <c r="R421" s="9" t="s">
        <v>537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s="9" t="s">
        <v>26</v>
      </c>
      <c r="R422" s="9" t="s">
        <v>898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s="9" t="s">
        <v>26</v>
      </c>
      <c r="R423" s="9" t="s">
        <v>898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s="9" t="s">
        <v>26</v>
      </c>
      <c r="R424" s="9" t="s">
        <v>898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s="9" t="s">
        <v>26</v>
      </c>
      <c r="R425" s="9" t="s">
        <v>898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s="9" t="s">
        <v>26</v>
      </c>
      <c r="R426" s="9" t="s">
        <v>898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s="9" t="s">
        <v>26</v>
      </c>
      <c r="R427" s="9" t="s">
        <v>898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s="9" t="s">
        <v>26</v>
      </c>
      <c r="R428" s="9" t="s">
        <v>898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s="9" t="s">
        <v>26</v>
      </c>
      <c r="R429" s="9" t="s">
        <v>898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s="9" t="s">
        <v>26</v>
      </c>
      <c r="R430" s="9" t="s">
        <v>898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s="9" t="s">
        <v>26</v>
      </c>
      <c r="R431" s="9" t="s">
        <v>898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s="9" t="s">
        <v>26</v>
      </c>
      <c r="R432" s="9" t="s">
        <v>898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s="9" t="s">
        <v>26</v>
      </c>
      <c r="R433" s="9" t="s">
        <v>898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s="9" t="s">
        <v>26</v>
      </c>
      <c r="R434" s="9" t="s">
        <v>898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s="9" t="s">
        <v>26</v>
      </c>
      <c r="R435" s="9" t="s">
        <v>898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s="9" t="s">
        <v>26</v>
      </c>
      <c r="R436" s="9" t="s">
        <v>898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s="9" t="s">
        <v>26</v>
      </c>
      <c r="R437" s="9" t="s">
        <v>898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s="9" t="s">
        <v>26</v>
      </c>
      <c r="R438" s="9" t="s">
        <v>898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s="9" t="s">
        <v>26</v>
      </c>
      <c r="R439" s="9" t="s">
        <v>898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s="9" t="s">
        <v>26</v>
      </c>
      <c r="R440" s="9" t="s">
        <v>898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s="9" t="s">
        <v>26</v>
      </c>
      <c r="R441" s="9" t="s">
        <v>898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s="9" t="s">
        <v>26</v>
      </c>
      <c r="R442" s="9" t="s">
        <v>898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s="9" t="s">
        <v>26</v>
      </c>
      <c r="R443" s="9" t="s">
        <v>898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s="9" t="s">
        <v>26</v>
      </c>
      <c r="R444" s="9" t="s">
        <v>898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s="9" t="s">
        <v>26</v>
      </c>
      <c r="R445" s="9" t="s">
        <v>898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s="9" t="s">
        <v>26</v>
      </c>
      <c r="R446" s="9" t="s">
        <v>898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s="9" t="s">
        <v>26</v>
      </c>
      <c r="R447" s="9" t="s">
        <v>898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s="9" t="s">
        <v>26</v>
      </c>
      <c r="R448" s="9" t="s">
        <v>898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s="9" t="s">
        <v>26</v>
      </c>
      <c r="R449" s="9" t="s">
        <v>898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si="31"/>
        <v>20.5</v>
      </c>
      <c r="Q450" s="9" t="s">
        <v>26</v>
      </c>
      <c r="R450" s="9" t="s">
        <v>898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ref="P451:P514" si="36">IFERROR(ROUND(E451/L451,2),0)</f>
        <v>9</v>
      </c>
      <c r="Q451" s="9" t="s">
        <v>26</v>
      </c>
      <c r="R451" s="9" t="s">
        <v>898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s="9" t="s">
        <v>26</v>
      </c>
      <c r="R452" s="9" t="s">
        <v>898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s="9" t="s">
        <v>26</v>
      </c>
      <c r="R453" s="9" t="s">
        <v>898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s="9" t="s">
        <v>26</v>
      </c>
      <c r="R454" s="9" t="s">
        <v>898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s="9" t="s">
        <v>26</v>
      </c>
      <c r="R455" s="9" t="s">
        <v>898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s="9" t="s">
        <v>26</v>
      </c>
      <c r="R456" s="9" t="s">
        <v>898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s="9" t="s">
        <v>26</v>
      </c>
      <c r="R457" s="9" t="s">
        <v>898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s="9" t="s">
        <v>26</v>
      </c>
      <c r="R458" s="9" t="s">
        <v>898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s="9" t="s">
        <v>26</v>
      </c>
      <c r="R459" s="9" t="s">
        <v>898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s="9" t="s">
        <v>26</v>
      </c>
      <c r="R460" s="9" t="s">
        <v>898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s="9" t="s">
        <v>26</v>
      </c>
      <c r="R461" s="9" t="s">
        <v>898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s="9" t="s">
        <v>26</v>
      </c>
      <c r="R462" s="9" t="s">
        <v>898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s="9" t="s">
        <v>26</v>
      </c>
      <c r="R463" s="9" t="s">
        <v>898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s="9" t="s">
        <v>26</v>
      </c>
      <c r="R464" s="9" t="s">
        <v>898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s="9" t="s">
        <v>26</v>
      </c>
      <c r="R465" s="9" t="s">
        <v>898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s="9" t="s">
        <v>26</v>
      </c>
      <c r="R466" s="9" t="s">
        <v>898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s="9" t="s">
        <v>26</v>
      </c>
      <c r="R467" s="9" t="s">
        <v>898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s="9" t="s">
        <v>26</v>
      </c>
      <c r="R468" s="9" t="s">
        <v>898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s="9" t="s">
        <v>26</v>
      </c>
      <c r="R469" s="9" t="s">
        <v>898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s="9" t="s">
        <v>26</v>
      </c>
      <c r="R470" s="9" t="s">
        <v>898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s="9" t="s">
        <v>26</v>
      </c>
      <c r="R471" s="9" t="s">
        <v>898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s="9" t="s">
        <v>26</v>
      </c>
      <c r="R472" s="9" t="s">
        <v>898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s="9" t="s">
        <v>26</v>
      </c>
      <c r="R473" s="9" t="s">
        <v>898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s="9" t="s">
        <v>26</v>
      </c>
      <c r="R474" s="9" t="s">
        <v>898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s="9" t="s">
        <v>26</v>
      </c>
      <c r="R475" s="9" t="s">
        <v>898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s="9" t="s">
        <v>26</v>
      </c>
      <c r="R476" s="9" t="s">
        <v>898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s="9" t="s">
        <v>26</v>
      </c>
      <c r="R477" s="9" t="s">
        <v>898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s="9" t="s">
        <v>26</v>
      </c>
      <c r="R478" s="9" t="s">
        <v>898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s="9" t="s">
        <v>26</v>
      </c>
      <c r="R479" s="9" t="s">
        <v>898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s="9" t="s">
        <v>26</v>
      </c>
      <c r="R480" s="9" t="s">
        <v>898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s="9" t="s">
        <v>26</v>
      </c>
      <c r="R481" s="9" t="s">
        <v>898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s="9" t="s">
        <v>26</v>
      </c>
      <c r="R482" s="9" t="s">
        <v>898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s="9" t="s">
        <v>26</v>
      </c>
      <c r="R483" s="9" t="s">
        <v>898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s="9" t="s">
        <v>26</v>
      </c>
      <c r="R484" s="9" t="s">
        <v>898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s="9" t="s">
        <v>26</v>
      </c>
      <c r="R485" s="9" t="s">
        <v>898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s="9" t="s">
        <v>26</v>
      </c>
      <c r="R486" s="9" t="s">
        <v>898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s="9" t="s">
        <v>26</v>
      </c>
      <c r="R487" s="9" t="s">
        <v>898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s="9" t="s">
        <v>26</v>
      </c>
      <c r="R488" s="9" t="s">
        <v>898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s="9" t="s">
        <v>26</v>
      </c>
      <c r="R489" s="9" t="s">
        <v>898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s="9" t="s">
        <v>26</v>
      </c>
      <c r="R490" s="9" t="s">
        <v>898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s="9" t="s">
        <v>26</v>
      </c>
      <c r="R491" s="9" t="s">
        <v>898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s="9" t="s">
        <v>26</v>
      </c>
      <c r="R492" s="9" t="s">
        <v>898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s="9" t="s">
        <v>26</v>
      </c>
      <c r="R493" s="9" t="s">
        <v>898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s="9" t="s">
        <v>26</v>
      </c>
      <c r="R494" s="9" t="s">
        <v>898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s="9" t="s">
        <v>26</v>
      </c>
      <c r="R495" s="9" t="s">
        <v>898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s="9" t="s">
        <v>26</v>
      </c>
      <c r="R496" s="9" t="s">
        <v>898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s="9" t="s">
        <v>26</v>
      </c>
      <c r="R497" s="9" t="s">
        <v>898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s="9" t="s">
        <v>26</v>
      </c>
      <c r="R498" s="9" t="s">
        <v>898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s="9" t="s">
        <v>26</v>
      </c>
      <c r="R499" s="9" t="s">
        <v>898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s="9" t="s">
        <v>26</v>
      </c>
      <c r="R500" s="9" t="s">
        <v>898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s="9" t="s">
        <v>26</v>
      </c>
      <c r="R501" s="9" t="s">
        <v>898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s="9" t="s">
        <v>26</v>
      </c>
      <c r="R502" s="9" t="s">
        <v>898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s="9" t="s">
        <v>26</v>
      </c>
      <c r="R503" s="9" t="s">
        <v>898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s="9" t="s">
        <v>26</v>
      </c>
      <c r="R504" s="9" t="s">
        <v>898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s="9" t="s">
        <v>26</v>
      </c>
      <c r="R505" s="9" t="s">
        <v>898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s="9" t="s">
        <v>26</v>
      </c>
      <c r="R506" s="9" t="s">
        <v>898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s="9" t="s">
        <v>26</v>
      </c>
      <c r="R507" s="9" t="s">
        <v>898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s="9" t="s">
        <v>26</v>
      </c>
      <c r="R508" s="9" t="s">
        <v>898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s="9" t="s">
        <v>26</v>
      </c>
      <c r="R509" s="9" t="s">
        <v>898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s="9" t="s">
        <v>26</v>
      </c>
      <c r="R510" s="9" t="s">
        <v>898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s="9" t="s">
        <v>26</v>
      </c>
      <c r="R511" s="9" t="s">
        <v>898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s="9" t="s">
        <v>26</v>
      </c>
      <c r="R512" s="9" t="s">
        <v>898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s="9" t="s">
        <v>26</v>
      </c>
      <c r="R513" s="9" t="s">
        <v>898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si="36"/>
        <v>5.5</v>
      </c>
      <c r="Q514" s="9" t="s">
        <v>26</v>
      </c>
      <c r="R514" s="9" t="s">
        <v>898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ref="P515:P578" si="41">IFERROR(ROUND(E515/L515,2),0)</f>
        <v>102.38</v>
      </c>
      <c r="Q515" s="9" t="s">
        <v>26</v>
      </c>
      <c r="R515" s="9" t="s">
        <v>898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s="9" t="s">
        <v>26</v>
      </c>
      <c r="R516" s="9" t="s">
        <v>898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s="9" t="s">
        <v>26</v>
      </c>
      <c r="R517" s="9" t="s">
        <v>898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s="9" t="s">
        <v>26</v>
      </c>
      <c r="R518" s="9" t="s">
        <v>898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s="9" t="s">
        <v>26</v>
      </c>
      <c r="R519" s="9" t="s">
        <v>898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s="9" t="s">
        <v>26</v>
      </c>
      <c r="R520" s="9" t="s">
        <v>898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s="9" t="s">
        <v>26</v>
      </c>
      <c r="R521" s="9" t="s">
        <v>898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s="9" t="s">
        <v>1100</v>
      </c>
      <c r="R522" s="9" t="s">
        <v>1101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s="9" t="s">
        <v>1100</v>
      </c>
      <c r="R523" s="9" t="s">
        <v>1101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s="9" t="s">
        <v>1100</v>
      </c>
      <c r="R524" s="9" t="s">
        <v>1101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s="9" t="s">
        <v>1100</v>
      </c>
      <c r="R525" s="9" t="s">
        <v>1101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s="9" t="s">
        <v>1100</v>
      </c>
      <c r="R526" s="9" t="s">
        <v>1101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s="9" t="s">
        <v>1100</v>
      </c>
      <c r="R527" s="9" t="s">
        <v>1101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s="9" t="s">
        <v>1100</v>
      </c>
      <c r="R528" s="9" t="s">
        <v>1101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s="9" t="s">
        <v>1100</v>
      </c>
      <c r="R529" s="9" t="s">
        <v>1101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s="9" t="s">
        <v>1100</v>
      </c>
      <c r="R530" s="9" t="s">
        <v>1101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s="9" t="s">
        <v>1100</v>
      </c>
      <c r="R531" s="9" t="s">
        <v>1101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s="9" t="s">
        <v>1100</v>
      </c>
      <c r="R532" s="9" t="s">
        <v>1101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s="9" t="s">
        <v>1100</v>
      </c>
      <c r="R533" s="9" t="s">
        <v>1101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s="9" t="s">
        <v>1100</v>
      </c>
      <c r="R534" s="9" t="s">
        <v>1101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s="9" t="s">
        <v>1100</v>
      </c>
      <c r="R535" s="9" t="s">
        <v>1101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s="9" t="s">
        <v>1100</v>
      </c>
      <c r="R536" s="9" t="s">
        <v>1101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s="9" t="s">
        <v>1100</v>
      </c>
      <c r="R537" s="9" t="s">
        <v>1101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s="9" t="s">
        <v>1100</v>
      </c>
      <c r="R538" s="9" t="s">
        <v>1101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s="9" t="s">
        <v>1100</v>
      </c>
      <c r="R539" s="9" t="s">
        <v>1101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s="9" t="s">
        <v>1100</v>
      </c>
      <c r="R540" s="9" t="s">
        <v>1101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s="9" t="s">
        <v>1100</v>
      </c>
      <c r="R541" s="9" t="s">
        <v>1101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s="9" t="s">
        <v>1143</v>
      </c>
      <c r="R542" s="9" t="s">
        <v>1144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s="9" t="s">
        <v>1143</v>
      </c>
      <c r="R543" s="9" t="s">
        <v>1144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s="9" t="s">
        <v>1143</v>
      </c>
      <c r="R544" s="9" t="s">
        <v>1144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s="9" t="s">
        <v>1143</v>
      </c>
      <c r="R545" s="9" t="s">
        <v>1144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s="9" t="s">
        <v>1143</v>
      </c>
      <c r="R546" s="9" t="s">
        <v>1144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s="9" t="s">
        <v>1143</v>
      </c>
      <c r="R547" s="9" t="s">
        <v>1144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s="9" t="s">
        <v>1143</v>
      </c>
      <c r="R548" s="9" t="s">
        <v>1144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s="9" t="s">
        <v>1143</v>
      </c>
      <c r="R549" s="9" t="s">
        <v>1144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s="9" t="s">
        <v>1143</v>
      </c>
      <c r="R550" s="9" t="s">
        <v>1144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s="9" t="s">
        <v>1143</v>
      </c>
      <c r="R551" s="9" t="s">
        <v>1144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s="9" t="s">
        <v>1143</v>
      </c>
      <c r="R552" s="9" t="s">
        <v>1144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s="9" t="s">
        <v>1143</v>
      </c>
      <c r="R553" s="9" t="s">
        <v>1144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s="9" t="s">
        <v>1143</v>
      </c>
      <c r="R554" s="9" t="s">
        <v>1144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s="9" t="s">
        <v>1143</v>
      </c>
      <c r="R555" s="9" t="s">
        <v>1144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s="9" t="s">
        <v>1143</v>
      </c>
      <c r="R556" s="9" t="s">
        <v>1144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s="9" t="s">
        <v>1143</v>
      </c>
      <c r="R557" s="9" t="s">
        <v>1144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s="9" t="s">
        <v>1143</v>
      </c>
      <c r="R558" s="9" t="s">
        <v>1144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s="9" t="s">
        <v>1143</v>
      </c>
      <c r="R559" s="9" t="s">
        <v>1144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s="9" t="s">
        <v>1143</v>
      </c>
      <c r="R560" s="9" t="s">
        <v>1144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s="9" t="s">
        <v>1143</v>
      </c>
      <c r="R561" s="9" t="s">
        <v>1144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s="9" t="s">
        <v>1143</v>
      </c>
      <c r="R562" s="9" t="s">
        <v>1144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s="9" t="s">
        <v>1143</v>
      </c>
      <c r="R563" s="9" t="s">
        <v>1144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s="9" t="s">
        <v>1143</v>
      </c>
      <c r="R564" s="9" t="s">
        <v>1144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s="9" t="s">
        <v>1143</v>
      </c>
      <c r="R565" s="9" t="s">
        <v>1144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s="9" t="s">
        <v>1143</v>
      </c>
      <c r="R566" s="9" t="s">
        <v>1144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s="9" t="s">
        <v>1143</v>
      </c>
      <c r="R567" s="9" t="s">
        <v>1144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s="9" t="s">
        <v>1143</v>
      </c>
      <c r="R568" s="9" t="s">
        <v>1144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s="9" t="s">
        <v>1143</v>
      </c>
      <c r="R569" s="9" t="s">
        <v>1144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s="9" t="s">
        <v>1143</v>
      </c>
      <c r="R570" s="9" t="s">
        <v>1144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s="9" t="s">
        <v>1143</v>
      </c>
      <c r="R571" s="9" t="s">
        <v>1144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s="9" t="s">
        <v>1143</v>
      </c>
      <c r="R572" s="9" t="s">
        <v>1144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s="9" t="s">
        <v>1143</v>
      </c>
      <c r="R573" s="9" t="s">
        <v>1144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s="9" t="s">
        <v>1143</v>
      </c>
      <c r="R574" s="9" t="s">
        <v>1144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s="9" t="s">
        <v>1143</v>
      </c>
      <c r="R575" s="9" t="s">
        <v>1144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s="9" t="s">
        <v>1143</v>
      </c>
      <c r="R576" s="9" t="s">
        <v>1144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s="9" t="s">
        <v>1143</v>
      </c>
      <c r="R577" s="9" t="s">
        <v>1144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si="41"/>
        <v>1</v>
      </c>
      <c r="Q578" s="9" t="s">
        <v>1143</v>
      </c>
      <c r="R578" s="9" t="s">
        <v>1144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ref="P579:P642" si="46">IFERROR(ROUND(E579/L579,2),0)</f>
        <v>10</v>
      </c>
      <c r="Q579" s="9" t="s">
        <v>1143</v>
      </c>
      <c r="R579" s="9" t="s">
        <v>1144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s="9" t="s">
        <v>1143</v>
      </c>
      <c r="R580" s="9" t="s">
        <v>1144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s="9" t="s">
        <v>1143</v>
      </c>
      <c r="R581" s="9" t="s">
        <v>1144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s="9" t="s">
        <v>1143</v>
      </c>
      <c r="R582" s="9" t="s">
        <v>1144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s="9" t="s">
        <v>1143</v>
      </c>
      <c r="R583" s="9" t="s">
        <v>1144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s="9" t="s">
        <v>1143</v>
      </c>
      <c r="R584" s="9" t="s">
        <v>1144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s="9" t="s">
        <v>1143</v>
      </c>
      <c r="R585" s="9" t="s">
        <v>1144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s="9" t="s">
        <v>1143</v>
      </c>
      <c r="R586" s="9" t="s">
        <v>1144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s="9" t="s">
        <v>1143</v>
      </c>
      <c r="R587" s="9" t="s">
        <v>1144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s="9" t="s">
        <v>1143</v>
      </c>
      <c r="R588" s="9" t="s">
        <v>1144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s="9" t="s">
        <v>1143</v>
      </c>
      <c r="R589" s="9" t="s">
        <v>1144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s="9" t="s">
        <v>1143</v>
      </c>
      <c r="R590" s="9" t="s">
        <v>1144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s="9" t="s">
        <v>1143</v>
      </c>
      <c r="R591" s="9" t="s">
        <v>1144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s="9" t="s">
        <v>1143</v>
      </c>
      <c r="R592" s="9" t="s">
        <v>1144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s="9" t="s">
        <v>1143</v>
      </c>
      <c r="R593" s="9" t="s">
        <v>1144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s="9" t="s">
        <v>1143</v>
      </c>
      <c r="R594" s="9" t="s">
        <v>1144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s="9" t="s">
        <v>1143</v>
      </c>
      <c r="R595" s="9" t="s">
        <v>1144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s="9" t="s">
        <v>1143</v>
      </c>
      <c r="R596" s="9" t="s">
        <v>1144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s="9" t="s">
        <v>1143</v>
      </c>
      <c r="R597" s="9" t="s">
        <v>1144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s="9" t="s">
        <v>1143</v>
      </c>
      <c r="R598" s="9" t="s">
        <v>1144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s="9" t="s">
        <v>1143</v>
      </c>
      <c r="R599" s="9" t="s">
        <v>1144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s="9" t="s">
        <v>1143</v>
      </c>
      <c r="R600" s="9" t="s">
        <v>1144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s="9" t="s">
        <v>1143</v>
      </c>
      <c r="R601" s="9" t="s">
        <v>1144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s="9" t="s">
        <v>1143</v>
      </c>
      <c r="R602" s="9" t="s">
        <v>1144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s="9" t="s">
        <v>1143</v>
      </c>
      <c r="R603" s="9" t="s">
        <v>1144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s="9" t="s">
        <v>1143</v>
      </c>
      <c r="R604" s="9" t="s">
        <v>1144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s="9" t="s">
        <v>1143</v>
      </c>
      <c r="R605" s="9" t="s">
        <v>1144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s="9" t="s">
        <v>1143</v>
      </c>
      <c r="R606" s="9" t="s">
        <v>1144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s="9" t="s">
        <v>1143</v>
      </c>
      <c r="R607" s="9" t="s">
        <v>1144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s="9" t="s">
        <v>1143</v>
      </c>
      <c r="R608" s="9" t="s">
        <v>1144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s="9" t="s">
        <v>1143</v>
      </c>
      <c r="R609" s="9" t="s">
        <v>1144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s="9" t="s">
        <v>1143</v>
      </c>
      <c r="R610" s="9" t="s">
        <v>1144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s="9" t="s">
        <v>1143</v>
      </c>
      <c r="R611" s="9" t="s">
        <v>1144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s="9" t="s">
        <v>1143</v>
      </c>
      <c r="R612" s="9" t="s">
        <v>1144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s="9" t="s">
        <v>1143</v>
      </c>
      <c r="R613" s="9" t="s">
        <v>1144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s="9" t="s">
        <v>1143</v>
      </c>
      <c r="R614" s="9" t="s">
        <v>1144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s="9" t="s">
        <v>1143</v>
      </c>
      <c r="R615" s="9" t="s">
        <v>1144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s="9" t="s">
        <v>1143</v>
      </c>
      <c r="R616" s="9" t="s">
        <v>1144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s="9" t="s">
        <v>1143</v>
      </c>
      <c r="R617" s="9" t="s">
        <v>1144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s="9" t="s">
        <v>1143</v>
      </c>
      <c r="R618" s="9" t="s">
        <v>1144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s="9" t="s">
        <v>1143</v>
      </c>
      <c r="R619" s="9" t="s">
        <v>1144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s="9" t="s">
        <v>1143</v>
      </c>
      <c r="R620" s="9" t="s">
        <v>1144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s="9" t="s">
        <v>1143</v>
      </c>
      <c r="R621" s="9" t="s">
        <v>1144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s="9" t="s">
        <v>1143</v>
      </c>
      <c r="R622" s="9" t="s">
        <v>1144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s="9" t="s">
        <v>1143</v>
      </c>
      <c r="R623" s="9" t="s">
        <v>1144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s="9" t="s">
        <v>1143</v>
      </c>
      <c r="R624" s="9" t="s">
        <v>1144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s="9" t="s">
        <v>1143</v>
      </c>
      <c r="R625" s="9" t="s">
        <v>1144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s="9" t="s">
        <v>1143</v>
      </c>
      <c r="R626" s="9" t="s">
        <v>1144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s="9" t="s">
        <v>1143</v>
      </c>
      <c r="R627" s="9" t="s">
        <v>1144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s="9" t="s">
        <v>1143</v>
      </c>
      <c r="R628" s="9" t="s">
        <v>1144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s="9" t="s">
        <v>1143</v>
      </c>
      <c r="R629" s="9" t="s">
        <v>1144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s="9" t="s">
        <v>1143</v>
      </c>
      <c r="R630" s="9" t="s">
        <v>1144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s="9" t="s">
        <v>1143</v>
      </c>
      <c r="R631" s="9" t="s">
        <v>1144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s="9" t="s">
        <v>1143</v>
      </c>
      <c r="R632" s="9" t="s">
        <v>1144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s="9" t="s">
        <v>1143</v>
      </c>
      <c r="R633" s="9" t="s">
        <v>1144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s="9" t="s">
        <v>1143</v>
      </c>
      <c r="R634" s="9" t="s">
        <v>1144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s="9" t="s">
        <v>1143</v>
      </c>
      <c r="R635" s="9" t="s">
        <v>1144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s="9" t="s">
        <v>1143</v>
      </c>
      <c r="R636" s="9" t="s">
        <v>1144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s="9" t="s">
        <v>1143</v>
      </c>
      <c r="R637" s="9" t="s">
        <v>1144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s="9" t="s">
        <v>1143</v>
      </c>
      <c r="R638" s="9" t="s">
        <v>1144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s="9" t="s">
        <v>1143</v>
      </c>
      <c r="R639" s="9" t="s">
        <v>1144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s="9" t="s">
        <v>1143</v>
      </c>
      <c r="R640" s="9" t="s">
        <v>1144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s="9" t="s">
        <v>1143</v>
      </c>
      <c r="R641" s="9" t="s">
        <v>1144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si="46"/>
        <v>50.5</v>
      </c>
      <c r="Q642" s="9" t="s">
        <v>1143</v>
      </c>
      <c r="R642" s="9" t="s">
        <v>1347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ref="P643:P706" si="51">IFERROR(ROUND(E643/L643,2),0)</f>
        <v>151.32</v>
      </c>
      <c r="Q643" s="9" t="s">
        <v>1143</v>
      </c>
      <c r="R643" s="9" t="s">
        <v>1347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s="9" t="s">
        <v>1143</v>
      </c>
      <c r="R644" s="9" t="s">
        <v>1347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s="9" t="s">
        <v>1143</v>
      </c>
      <c r="R645" s="9" t="s">
        <v>1347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s="9" t="s">
        <v>1143</v>
      </c>
      <c r="R646" s="9" t="s">
        <v>1347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s="9" t="s">
        <v>1143</v>
      </c>
      <c r="R647" s="9" t="s">
        <v>1347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s="9" t="s">
        <v>1143</v>
      </c>
      <c r="R648" s="9" t="s">
        <v>1347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s="9" t="s">
        <v>1143</v>
      </c>
      <c r="R649" s="9" t="s">
        <v>1347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s="9" t="s">
        <v>1143</v>
      </c>
      <c r="R650" s="9" t="s">
        <v>1347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s="9" t="s">
        <v>1143</v>
      </c>
      <c r="R651" s="9" t="s">
        <v>1347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s="9" t="s">
        <v>1143</v>
      </c>
      <c r="R652" s="9" t="s">
        <v>1347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s="9" t="s">
        <v>1143</v>
      </c>
      <c r="R653" s="9" t="s">
        <v>1347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s="9" t="s">
        <v>1143</v>
      </c>
      <c r="R654" s="9" t="s">
        <v>1347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s="9" t="s">
        <v>1143</v>
      </c>
      <c r="R655" s="9" t="s">
        <v>1347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s="9" t="s">
        <v>1143</v>
      </c>
      <c r="R656" s="9" t="s">
        <v>1347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s="9" t="s">
        <v>1143</v>
      </c>
      <c r="R657" s="9" t="s">
        <v>1347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s="9" t="s">
        <v>1143</v>
      </c>
      <c r="R658" s="9" t="s">
        <v>1347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s="9" t="s">
        <v>1143</v>
      </c>
      <c r="R659" s="9" t="s">
        <v>1347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s="9" t="s">
        <v>1143</v>
      </c>
      <c r="R660" s="9" t="s">
        <v>1347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s="9" t="s">
        <v>1143</v>
      </c>
      <c r="R661" s="9" t="s">
        <v>1347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s="9" t="s">
        <v>1143</v>
      </c>
      <c r="R662" s="9" t="s">
        <v>1347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s="9" t="s">
        <v>1143</v>
      </c>
      <c r="R663" s="9" t="s">
        <v>1347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s="9" t="s">
        <v>1143</v>
      </c>
      <c r="R664" s="9" t="s">
        <v>1347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s="9" t="s">
        <v>1143</v>
      </c>
      <c r="R665" s="9" t="s">
        <v>1347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s="9" t="s">
        <v>1143</v>
      </c>
      <c r="R666" s="9" t="s">
        <v>1347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s="9" t="s">
        <v>1143</v>
      </c>
      <c r="R667" s="9" t="s">
        <v>1347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s="9" t="s">
        <v>1143</v>
      </c>
      <c r="R668" s="9" t="s">
        <v>1347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s="9" t="s">
        <v>1143</v>
      </c>
      <c r="R669" s="9" t="s">
        <v>1347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s="9" t="s">
        <v>1143</v>
      </c>
      <c r="R670" s="9" t="s">
        <v>1347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s="9" t="s">
        <v>1143</v>
      </c>
      <c r="R671" s="9" t="s">
        <v>1347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s="9" t="s">
        <v>1143</v>
      </c>
      <c r="R672" s="9" t="s">
        <v>1347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s="9" t="s">
        <v>1143</v>
      </c>
      <c r="R673" s="9" t="s">
        <v>1347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s="9" t="s">
        <v>1143</v>
      </c>
      <c r="R674" s="9" t="s">
        <v>1347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s="9" t="s">
        <v>1143</v>
      </c>
      <c r="R675" s="9" t="s">
        <v>1347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s="9" t="s">
        <v>1143</v>
      </c>
      <c r="R676" s="9" t="s">
        <v>1347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s="9" t="s">
        <v>1143</v>
      </c>
      <c r="R677" s="9" t="s">
        <v>1347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s="9" t="s">
        <v>1143</v>
      </c>
      <c r="R678" s="9" t="s">
        <v>1347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s="9" t="s">
        <v>1143</v>
      </c>
      <c r="R679" s="9" t="s">
        <v>1347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s="9" t="s">
        <v>1143</v>
      </c>
      <c r="R680" s="9" t="s">
        <v>1347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s="9" t="s">
        <v>1143</v>
      </c>
      <c r="R681" s="9" t="s">
        <v>1347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s="9" t="s">
        <v>1143</v>
      </c>
      <c r="R682" s="9" t="s">
        <v>1347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s="9" t="s">
        <v>1143</v>
      </c>
      <c r="R683" s="9" t="s">
        <v>1347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s="9" t="s">
        <v>1143</v>
      </c>
      <c r="R684" s="9" t="s">
        <v>1347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s="9" t="s">
        <v>1143</v>
      </c>
      <c r="R685" s="9" t="s">
        <v>1347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s="9" t="s">
        <v>1143</v>
      </c>
      <c r="R686" s="9" t="s">
        <v>1347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s="9" t="s">
        <v>1143</v>
      </c>
      <c r="R687" s="9" t="s">
        <v>1347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s="9" t="s">
        <v>1143</v>
      </c>
      <c r="R688" s="9" t="s">
        <v>1347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s="9" t="s">
        <v>1143</v>
      </c>
      <c r="R689" s="9" t="s">
        <v>1347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s="9" t="s">
        <v>1143</v>
      </c>
      <c r="R690" s="9" t="s">
        <v>1347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s="9" t="s">
        <v>1143</v>
      </c>
      <c r="R691" s="9" t="s">
        <v>1347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s="9" t="s">
        <v>1143</v>
      </c>
      <c r="R692" s="9" t="s">
        <v>1347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s="9" t="s">
        <v>1143</v>
      </c>
      <c r="R693" s="9" t="s">
        <v>1347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s="9" t="s">
        <v>1143</v>
      </c>
      <c r="R694" s="9" t="s">
        <v>1347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s="9" t="s">
        <v>1143</v>
      </c>
      <c r="R695" s="9" t="s">
        <v>1347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s="9" t="s">
        <v>1143</v>
      </c>
      <c r="R696" s="9" t="s">
        <v>1347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s="9" t="s">
        <v>1143</v>
      </c>
      <c r="R697" s="9" t="s">
        <v>1347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s="9" t="s">
        <v>1143</v>
      </c>
      <c r="R698" s="9" t="s">
        <v>1347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s="9" t="s">
        <v>1143</v>
      </c>
      <c r="R699" s="9" t="s">
        <v>1347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s="9" t="s">
        <v>1143</v>
      </c>
      <c r="R700" s="9" t="s">
        <v>1347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s="9" t="s">
        <v>1143</v>
      </c>
      <c r="R701" s="9" t="s">
        <v>1347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s="9" t="s">
        <v>1143</v>
      </c>
      <c r="R702" s="9" t="s">
        <v>1347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s="9" t="s">
        <v>1143</v>
      </c>
      <c r="R703" s="9" t="s">
        <v>1347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s="9" t="s">
        <v>1143</v>
      </c>
      <c r="R704" s="9" t="s">
        <v>1347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s="9" t="s">
        <v>1143</v>
      </c>
      <c r="R705" s="9" t="s">
        <v>1347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si="51"/>
        <v>120.25</v>
      </c>
      <c r="Q706" s="9" t="s">
        <v>1143</v>
      </c>
      <c r="R706" s="9" t="s">
        <v>1347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ref="P707:P770" si="56">IFERROR(ROUND(E707/L707,2),0)</f>
        <v>195.4</v>
      </c>
      <c r="Q707" s="9" t="s">
        <v>1143</v>
      </c>
      <c r="R707" s="9" t="s">
        <v>1347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s="9" t="s">
        <v>1143</v>
      </c>
      <c r="R708" s="9" t="s">
        <v>1347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s="9" t="s">
        <v>1143</v>
      </c>
      <c r="R709" s="9" t="s">
        <v>1347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s="9" t="s">
        <v>1143</v>
      </c>
      <c r="R710" s="9" t="s">
        <v>1347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s="9" t="s">
        <v>1143</v>
      </c>
      <c r="R711" s="9" t="s">
        <v>1347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s="9" t="s">
        <v>1143</v>
      </c>
      <c r="R712" s="9" t="s">
        <v>1347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s="9" t="s">
        <v>1143</v>
      </c>
      <c r="R713" s="9" t="s">
        <v>1347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s="9" t="s">
        <v>1143</v>
      </c>
      <c r="R714" s="9" t="s">
        <v>1347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s="9" t="s">
        <v>1143</v>
      </c>
      <c r="R715" s="9" t="s">
        <v>1347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s="9" t="s">
        <v>1143</v>
      </c>
      <c r="R716" s="9" t="s">
        <v>1347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s="9" t="s">
        <v>1143</v>
      </c>
      <c r="R717" s="9" t="s">
        <v>1347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s="9" t="s">
        <v>1143</v>
      </c>
      <c r="R718" s="9" t="s">
        <v>1347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s="9" t="s">
        <v>1143</v>
      </c>
      <c r="R719" s="9" t="s">
        <v>1347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s="9" t="s">
        <v>1143</v>
      </c>
      <c r="R720" s="9" t="s">
        <v>1347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s="9" t="s">
        <v>1143</v>
      </c>
      <c r="R721" s="9" t="s">
        <v>1347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s="9" t="s">
        <v>1511</v>
      </c>
      <c r="R722" s="9" t="s">
        <v>1512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s="9" t="s">
        <v>1511</v>
      </c>
      <c r="R723" s="9" t="s">
        <v>1512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s="9" t="s">
        <v>1511</v>
      </c>
      <c r="R724" s="9" t="s">
        <v>1512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s="9" t="s">
        <v>1511</v>
      </c>
      <c r="R725" s="9" t="s">
        <v>1512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s="9" t="s">
        <v>1511</v>
      </c>
      <c r="R726" s="9" t="s">
        <v>1512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s="9" t="s">
        <v>1511</v>
      </c>
      <c r="R727" s="9" t="s">
        <v>1512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s="9" t="s">
        <v>1511</v>
      </c>
      <c r="R728" s="9" t="s">
        <v>1512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s="9" t="s">
        <v>1511</v>
      </c>
      <c r="R729" s="9" t="s">
        <v>1512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s="9" t="s">
        <v>1511</v>
      </c>
      <c r="R730" s="9" t="s">
        <v>1512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s="9" t="s">
        <v>1511</v>
      </c>
      <c r="R731" s="9" t="s">
        <v>1512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s="9" t="s">
        <v>1511</v>
      </c>
      <c r="R732" s="9" t="s">
        <v>1512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s="9" t="s">
        <v>1511</v>
      </c>
      <c r="R733" s="9" t="s">
        <v>1512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s="9" t="s">
        <v>1511</v>
      </c>
      <c r="R734" s="9" t="s">
        <v>1512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s="9" t="s">
        <v>1511</v>
      </c>
      <c r="R735" s="9" t="s">
        <v>1512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s="9" t="s">
        <v>1511</v>
      </c>
      <c r="R736" s="9" t="s">
        <v>1512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s="9" t="s">
        <v>1511</v>
      </c>
      <c r="R737" s="9" t="s">
        <v>1512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s="9" t="s">
        <v>1511</v>
      </c>
      <c r="R738" s="9" t="s">
        <v>1512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s="9" t="s">
        <v>1511</v>
      </c>
      <c r="R739" s="9" t="s">
        <v>1512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s="9" t="s">
        <v>1511</v>
      </c>
      <c r="R740" s="9" t="s">
        <v>1512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s="9" t="s">
        <v>1511</v>
      </c>
      <c r="R741" s="9" t="s">
        <v>1512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s="9" t="s">
        <v>1511</v>
      </c>
      <c r="R742" s="9" t="s">
        <v>1512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s="9" t="s">
        <v>1511</v>
      </c>
      <c r="R743" s="9" t="s">
        <v>1512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s="9" t="s">
        <v>1511</v>
      </c>
      <c r="R744" s="9" t="s">
        <v>1512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s="9" t="s">
        <v>1511</v>
      </c>
      <c r="R745" s="9" t="s">
        <v>1512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s="9" t="s">
        <v>1511</v>
      </c>
      <c r="R746" s="9" t="s">
        <v>1512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s="9" t="s">
        <v>1511</v>
      </c>
      <c r="R747" s="9" t="s">
        <v>1512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s="9" t="s">
        <v>1511</v>
      </c>
      <c r="R748" s="9" t="s">
        <v>1512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s="9" t="s">
        <v>1511</v>
      </c>
      <c r="R749" s="9" t="s">
        <v>1512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s="9" t="s">
        <v>1511</v>
      </c>
      <c r="R750" s="9" t="s">
        <v>1512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s="9" t="s">
        <v>1511</v>
      </c>
      <c r="R751" s="9" t="s">
        <v>1512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s="9" t="s">
        <v>1511</v>
      </c>
      <c r="R752" s="9" t="s">
        <v>1512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s="9" t="s">
        <v>1511</v>
      </c>
      <c r="R753" s="9" t="s">
        <v>1512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s="9" t="s">
        <v>1511</v>
      </c>
      <c r="R754" s="9" t="s">
        <v>1512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s="9" t="s">
        <v>1511</v>
      </c>
      <c r="R755" s="9" t="s">
        <v>1512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s="9" t="s">
        <v>1511</v>
      </c>
      <c r="R756" s="9" t="s">
        <v>1512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s="9" t="s">
        <v>1511</v>
      </c>
      <c r="R757" s="9" t="s">
        <v>1512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s="9" t="s">
        <v>1511</v>
      </c>
      <c r="R758" s="9" t="s">
        <v>1512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s="9" t="s">
        <v>1511</v>
      </c>
      <c r="R759" s="9" t="s">
        <v>1512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s="9" t="s">
        <v>1511</v>
      </c>
      <c r="R760" s="9" t="s">
        <v>1512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s="9" t="s">
        <v>1511</v>
      </c>
      <c r="R761" s="9" t="s">
        <v>1512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s="9" t="s">
        <v>1511</v>
      </c>
      <c r="R762" s="9" t="s">
        <v>1594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s="9" t="s">
        <v>1511</v>
      </c>
      <c r="R763" s="9" t="s">
        <v>1594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s="9" t="s">
        <v>1511</v>
      </c>
      <c r="R764" s="9" t="s">
        <v>1594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s="9" t="s">
        <v>1511</v>
      </c>
      <c r="R765" s="9" t="s">
        <v>1594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s="9" t="s">
        <v>1511</v>
      </c>
      <c r="R766" s="9" t="s">
        <v>1594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s="9" t="s">
        <v>1511</v>
      </c>
      <c r="R767" s="9" t="s">
        <v>1594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s="9" t="s">
        <v>1511</v>
      </c>
      <c r="R768" s="9" t="s">
        <v>1594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s="9" t="s">
        <v>1511</v>
      </c>
      <c r="R769" s="9" t="s">
        <v>1594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si="56"/>
        <v>0</v>
      </c>
      <c r="Q770" s="9" t="s">
        <v>1511</v>
      </c>
      <c r="R770" s="9" t="s">
        <v>1594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ref="P771:P834" si="61">IFERROR(ROUND(E771/L771,2),0)</f>
        <v>31.85</v>
      </c>
      <c r="Q771" s="9" t="s">
        <v>1511</v>
      </c>
      <c r="R771" s="9" t="s">
        <v>1594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s="9" t="s">
        <v>1511</v>
      </c>
      <c r="R772" s="9" t="s">
        <v>1594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s="9" t="s">
        <v>1511</v>
      </c>
      <c r="R773" s="9" t="s">
        <v>1594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s="9" t="s">
        <v>1511</v>
      </c>
      <c r="R774" s="9" t="s">
        <v>1594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s="9" t="s">
        <v>1511</v>
      </c>
      <c r="R775" s="9" t="s">
        <v>1594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s="9" t="s">
        <v>1511</v>
      </c>
      <c r="R776" s="9" t="s">
        <v>1594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s="9" t="s">
        <v>1511</v>
      </c>
      <c r="R777" s="9" t="s">
        <v>1594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s="9" t="s">
        <v>1511</v>
      </c>
      <c r="R778" s="9" t="s">
        <v>1594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s="9" t="s">
        <v>1511</v>
      </c>
      <c r="R779" s="9" t="s">
        <v>1594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s="9" t="s">
        <v>1511</v>
      </c>
      <c r="R780" s="9" t="s">
        <v>1594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s="9" t="s">
        <v>1511</v>
      </c>
      <c r="R781" s="9" t="s">
        <v>1594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s="9" t="s">
        <v>1636</v>
      </c>
      <c r="R782" s="9" t="s">
        <v>1637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s="9" t="s">
        <v>1636</v>
      </c>
      <c r="R783" s="9" t="s">
        <v>1637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s="9" t="s">
        <v>1636</v>
      </c>
      <c r="R784" s="9" t="s">
        <v>1637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s="9" t="s">
        <v>1636</v>
      </c>
      <c r="R785" s="9" t="s">
        <v>1637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s="9" t="s">
        <v>1636</v>
      </c>
      <c r="R786" s="9" t="s">
        <v>1637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s="9" t="s">
        <v>1636</v>
      </c>
      <c r="R787" s="9" t="s">
        <v>1637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s="9" t="s">
        <v>1636</v>
      </c>
      <c r="R788" s="9" t="s">
        <v>1637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s="9" t="s">
        <v>1636</v>
      </c>
      <c r="R789" s="9" t="s">
        <v>1637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s="9" t="s">
        <v>1636</v>
      </c>
      <c r="R790" s="9" t="s">
        <v>1637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s="9" t="s">
        <v>1636</v>
      </c>
      <c r="R791" s="9" t="s">
        <v>1637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s="9" t="s">
        <v>1636</v>
      </c>
      <c r="R792" s="9" t="s">
        <v>1637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s="9" t="s">
        <v>1636</v>
      </c>
      <c r="R793" s="9" t="s">
        <v>1637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s="9" t="s">
        <v>1636</v>
      </c>
      <c r="R794" s="9" t="s">
        <v>1637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s="9" t="s">
        <v>1636</v>
      </c>
      <c r="R795" s="9" t="s">
        <v>1637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s="9" t="s">
        <v>1636</v>
      </c>
      <c r="R796" s="9" t="s">
        <v>1637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s="9" t="s">
        <v>1636</v>
      </c>
      <c r="R797" s="9" t="s">
        <v>1637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s="9" t="s">
        <v>1636</v>
      </c>
      <c r="R798" s="9" t="s">
        <v>1637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s="9" t="s">
        <v>1636</v>
      </c>
      <c r="R799" s="9" t="s">
        <v>1637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s="9" t="s">
        <v>1636</v>
      </c>
      <c r="R800" s="9" t="s">
        <v>1637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s="9" t="s">
        <v>1636</v>
      </c>
      <c r="R801" s="9" t="s">
        <v>1637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s="9" t="s">
        <v>1636</v>
      </c>
      <c r="R802" s="9" t="s">
        <v>1637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s="9" t="s">
        <v>1636</v>
      </c>
      <c r="R803" s="9" t="s">
        <v>1637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s="9" t="s">
        <v>1636</v>
      </c>
      <c r="R804" s="9" t="s">
        <v>1637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s="9" t="s">
        <v>1636</v>
      </c>
      <c r="R805" s="9" t="s">
        <v>1637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s="9" t="s">
        <v>1636</v>
      </c>
      <c r="R806" s="9" t="s">
        <v>1637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s="9" t="s">
        <v>1636</v>
      </c>
      <c r="R807" s="9" t="s">
        <v>1637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s="9" t="s">
        <v>1636</v>
      </c>
      <c r="R808" s="9" t="s">
        <v>1637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s="9" t="s">
        <v>1636</v>
      </c>
      <c r="R809" s="9" t="s">
        <v>1637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s="9" t="s">
        <v>1636</v>
      </c>
      <c r="R810" s="9" t="s">
        <v>1637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s="9" t="s">
        <v>1636</v>
      </c>
      <c r="R811" s="9" t="s">
        <v>1637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s="9" t="s">
        <v>1636</v>
      </c>
      <c r="R812" s="9" t="s">
        <v>1637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s="9" t="s">
        <v>1636</v>
      </c>
      <c r="R813" s="9" t="s">
        <v>1637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s="9" t="s">
        <v>1636</v>
      </c>
      <c r="R814" s="9" t="s">
        <v>1637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s="9" t="s">
        <v>1636</v>
      </c>
      <c r="R815" s="9" t="s">
        <v>1637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s="9" t="s">
        <v>1636</v>
      </c>
      <c r="R816" s="9" t="s">
        <v>1637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s="9" t="s">
        <v>1636</v>
      </c>
      <c r="R817" s="9" t="s">
        <v>1637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s="9" t="s">
        <v>1636</v>
      </c>
      <c r="R818" s="9" t="s">
        <v>1637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s="9" t="s">
        <v>1636</v>
      </c>
      <c r="R819" s="9" t="s">
        <v>1637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s="9" t="s">
        <v>1636</v>
      </c>
      <c r="R820" s="9" t="s">
        <v>1637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s="9" t="s">
        <v>1636</v>
      </c>
      <c r="R821" s="9" t="s">
        <v>1637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s="9" t="s">
        <v>1636</v>
      </c>
      <c r="R822" s="9" t="s">
        <v>1637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s="9" t="s">
        <v>1636</v>
      </c>
      <c r="R823" s="9" t="s">
        <v>1637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s="9" t="s">
        <v>1636</v>
      </c>
      <c r="R824" s="9" t="s">
        <v>1637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s="9" t="s">
        <v>1636</v>
      </c>
      <c r="R825" s="9" t="s">
        <v>1637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s="9" t="s">
        <v>1636</v>
      </c>
      <c r="R826" s="9" t="s">
        <v>1637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s="9" t="s">
        <v>1636</v>
      </c>
      <c r="R827" s="9" t="s">
        <v>1637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s="9" t="s">
        <v>1636</v>
      </c>
      <c r="R828" s="9" t="s">
        <v>1637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s="9" t="s">
        <v>1636</v>
      </c>
      <c r="R829" s="9" t="s">
        <v>1637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s="9" t="s">
        <v>1636</v>
      </c>
      <c r="R830" s="9" t="s">
        <v>1637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s="9" t="s">
        <v>1636</v>
      </c>
      <c r="R831" s="9" t="s">
        <v>1637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s="9" t="s">
        <v>1636</v>
      </c>
      <c r="R832" s="9" t="s">
        <v>1637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s="9" t="s">
        <v>1636</v>
      </c>
      <c r="R833" s="9" t="s">
        <v>1637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si="61"/>
        <v>97.99</v>
      </c>
      <c r="Q834" s="9" t="s">
        <v>1636</v>
      </c>
      <c r="R834" s="9" t="s">
        <v>1637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ref="P835:P898" si="66">IFERROR(ROUND(E835/L835,2),0)</f>
        <v>148.78</v>
      </c>
      <c r="Q835" s="9" t="s">
        <v>1636</v>
      </c>
      <c r="R835" s="9" t="s">
        <v>1637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s="9" t="s">
        <v>1636</v>
      </c>
      <c r="R836" s="9" t="s">
        <v>1637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s="9" t="s">
        <v>1636</v>
      </c>
      <c r="R837" s="9" t="s">
        <v>1637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s="9" t="s">
        <v>1636</v>
      </c>
      <c r="R838" s="9" t="s">
        <v>1637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s="9" t="s">
        <v>1636</v>
      </c>
      <c r="R839" s="9" t="s">
        <v>1637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s="9" t="s">
        <v>1636</v>
      </c>
      <c r="R840" s="9" t="s">
        <v>1637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s="9" t="s">
        <v>1636</v>
      </c>
      <c r="R841" s="9" t="s">
        <v>1637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s="9" t="s">
        <v>1636</v>
      </c>
      <c r="R842" s="9" t="s">
        <v>1759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s="9" t="s">
        <v>1636</v>
      </c>
      <c r="R843" s="9" t="s">
        <v>1759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s="9" t="s">
        <v>1636</v>
      </c>
      <c r="R844" s="9" t="s">
        <v>1759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s="9" t="s">
        <v>1636</v>
      </c>
      <c r="R845" s="9" t="s">
        <v>1759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s="9" t="s">
        <v>1636</v>
      </c>
      <c r="R846" s="9" t="s">
        <v>1759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s="9" t="s">
        <v>1636</v>
      </c>
      <c r="R847" s="9" t="s">
        <v>1759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s="9" t="s">
        <v>1636</v>
      </c>
      <c r="R848" s="9" t="s">
        <v>1759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s="9" t="s">
        <v>1636</v>
      </c>
      <c r="R849" s="9" t="s">
        <v>1759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s="9" t="s">
        <v>1636</v>
      </c>
      <c r="R850" s="9" t="s">
        <v>1759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s="9" t="s">
        <v>1636</v>
      </c>
      <c r="R851" s="9" t="s">
        <v>1759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s="9" t="s">
        <v>1636</v>
      </c>
      <c r="R852" s="9" t="s">
        <v>1759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s="9" t="s">
        <v>1636</v>
      </c>
      <c r="R853" s="9" t="s">
        <v>1759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s="9" t="s">
        <v>1636</v>
      </c>
      <c r="R854" s="9" t="s">
        <v>1759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s="9" t="s">
        <v>1636</v>
      </c>
      <c r="R855" s="9" t="s">
        <v>1759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s="9" t="s">
        <v>1636</v>
      </c>
      <c r="R856" s="9" t="s">
        <v>1759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s="9" t="s">
        <v>1636</v>
      </c>
      <c r="R857" s="9" t="s">
        <v>1759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s="9" t="s">
        <v>1636</v>
      </c>
      <c r="R858" s="9" t="s">
        <v>1759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s="9" t="s">
        <v>1636</v>
      </c>
      <c r="R859" s="9" t="s">
        <v>1759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s="9" t="s">
        <v>1636</v>
      </c>
      <c r="R860" s="9" t="s">
        <v>1759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s="9" t="s">
        <v>1636</v>
      </c>
      <c r="R861" s="9" t="s">
        <v>1759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s="9" t="s">
        <v>1636</v>
      </c>
      <c r="R862" s="9" t="s">
        <v>1801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s="9" t="s">
        <v>1636</v>
      </c>
      <c r="R863" s="9" t="s">
        <v>1801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s="9" t="s">
        <v>1636</v>
      </c>
      <c r="R864" s="9" t="s">
        <v>1801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s="9" t="s">
        <v>1636</v>
      </c>
      <c r="R865" s="9" t="s">
        <v>1801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s="9" t="s">
        <v>1636</v>
      </c>
      <c r="R866" s="9" t="s">
        <v>1801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s="9" t="s">
        <v>1636</v>
      </c>
      <c r="R867" s="9" t="s">
        <v>1801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s="9" t="s">
        <v>1636</v>
      </c>
      <c r="R868" s="9" t="s">
        <v>1801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s="9" t="s">
        <v>1636</v>
      </c>
      <c r="R869" s="9" t="s">
        <v>1801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s="9" t="s">
        <v>1636</v>
      </c>
      <c r="R870" s="9" t="s">
        <v>1801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s="9" t="s">
        <v>1636</v>
      </c>
      <c r="R871" s="9" t="s">
        <v>1801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s="9" t="s">
        <v>1636</v>
      </c>
      <c r="R872" s="9" t="s">
        <v>1801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s="9" t="s">
        <v>1636</v>
      </c>
      <c r="R873" s="9" t="s">
        <v>1801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s="9" t="s">
        <v>1636</v>
      </c>
      <c r="R874" s="9" t="s">
        <v>1801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s="9" t="s">
        <v>1636</v>
      </c>
      <c r="R875" s="9" t="s">
        <v>1801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s="9" t="s">
        <v>1636</v>
      </c>
      <c r="R876" s="9" t="s">
        <v>1801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s="9" t="s">
        <v>1636</v>
      </c>
      <c r="R877" s="9" t="s">
        <v>1801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s="9" t="s">
        <v>1636</v>
      </c>
      <c r="R878" s="9" t="s">
        <v>1801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s="9" t="s">
        <v>1636</v>
      </c>
      <c r="R879" s="9" t="s">
        <v>1801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s="9" t="s">
        <v>1636</v>
      </c>
      <c r="R880" s="9" t="s">
        <v>1801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s="9" t="s">
        <v>1636</v>
      </c>
      <c r="R881" s="9" t="s">
        <v>1801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s="9" t="s">
        <v>1636</v>
      </c>
      <c r="R882" s="9" t="s">
        <v>1843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s="9" t="s">
        <v>1636</v>
      </c>
      <c r="R883" s="9" t="s">
        <v>1843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s="9" t="s">
        <v>1636</v>
      </c>
      <c r="R884" s="9" t="s">
        <v>1843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s="9" t="s">
        <v>1636</v>
      </c>
      <c r="R885" s="9" t="s">
        <v>1843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s="9" t="s">
        <v>1636</v>
      </c>
      <c r="R886" s="9" t="s">
        <v>1843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s="9" t="s">
        <v>1636</v>
      </c>
      <c r="R887" s="9" t="s">
        <v>1843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s="9" t="s">
        <v>1636</v>
      </c>
      <c r="R888" s="9" t="s">
        <v>1843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s="9" t="s">
        <v>1636</v>
      </c>
      <c r="R889" s="9" t="s">
        <v>1843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s="9" t="s">
        <v>1636</v>
      </c>
      <c r="R890" s="9" t="s">
        <v>1843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s="9" t="s">
        <v>1636</v>
      </c>
      <c r="R891" s="9" t="s">
        <v>1843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s="9" t="s">
        <v>1636</v>
      </c>
      <c r="R892" s="9" t="s">
        <v>1843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s="9" t="s">
        <v>1636</v>
      </c>
      <c r="R893" s="9" t="s">
        <v>1843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s="9" t="s">
        <v>1636</v>
      </c>
      <c r="R894" s="9" t="s">
        <v>1843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s="9" t="s">
        <v>1636</v>
      </c>
      <c r="R895" s="9" t="s">
        <v>1843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s="9" t="s">
        <v>1636</v>
      </c>
      <c r="R896" s="9" t="s">
        <v>1843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s="9" t="s">
        <v>1636</v>
      </c>
      <c r="R897" s="9" t="s">
        <v>1843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si="66"/>
        <v>44.44</v>
      </c>
      <c r="Q898" s="9" t="s">
        <v>1636</v>
      </c>
      <c r="R898" s="9" t="s">
        <v>1843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ref="P899:P962" si="71">IFERROR(ROUND(E899/L899,2),0)</f>
        <v>0</v>
      </c>
      <c r="Q899" s="9" t="s">
        <v>1636</v>
      </c>
      <c r="R899" s="9" t="s">
        <v>1843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s="9" t="s">
        <v>1636</v>
      </c>
      <c r="R900" s="9" t="s">
        <v>1843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s="9" t="s">
        <v>1636</v>
      </c>
      <c r="R901" s="9" t="s">
        <v>1843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s="9" t="s">
        <v>1636</v>
      </c>
      <c r="R902" s="9" t="s">
        <v>1801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s="9" t="s">
        <v>1636</v>
      </c>
      <c r="R903" s="9" t="s">
        <v>1801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s="9" t="s">
        <v>1636</v>
      </c>
      <c r="R904" s="9" t="s">
        <v>1801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s="9" t="s">
        <v>1636</v>
      </c>
      <c r="R905" s="9" t="s">
        <v>1801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s="9" t="s">
        <v>1636</v>
      </c>
      <c r="R906" s="9" t="s">
        <v>1801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s="9" t="s">
        <v>1636</v>
      </c>
      <c r="R907" s="9" t="s">
        <v>1801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s="9" t="s">
        <v>1636</v>
      </c>
      <c r="R908" s="9" t="s">
        <v>1801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s="9" t="s">
        <v>1636</v>
      </c>
      <c r="R909" s="9" t="s">
        <v>1801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s="9" t="s">
        <v>1636</v>
      </c>
      <c r="R910" s="9" t="s">
        <v>1801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s="9" t="s">
        <v>1636</v>
      </c>
      <c r="R911" s="9" t="s">
        <v>1801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s="9" t="s">
        <v>1636</v>
      </c>
      <c r="R912" s="9" t="s">
        <v>1801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s="9" t="s">
        <v>1636</v>
      </c>
      <c r="R913" s="9" t="s">
        <v>1801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s="9" t="s">
        <v>1636</v>
      </c>
      <c r="R914" s="9" t="s">
        <v>1801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s="9" t="s">
        <v>1636</v>
      </c>
      <c r="R915" s="9" t="s">
        <v>1801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s="9" t="s">
        <v>1636</v>
      </c>
      <c r="R916" s="9" t="s">
        <v>1801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s="9" t="s">
        <v>1636</v>
      </c>
      <c r="R917" s="9" t="s">
        <v>1801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s="9" t="s">
        <v>1636</v>
      </c>
      <c r="R918" s="9" t="s">
        <v>1801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s="9" t="s">
        <v>1636</v>
      </c>
      <c r="R919" s="9" t="s">
        <v>1801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s="9" t="s">
        <v>1636</v>
      </c>
      <c r="R920" s="9" t="s">
        <v>1801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s="9" t="s">
        <v>1636</v>
      </c>
      <c r="R921" s="9" t="s">
        <v>1801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s="9" t="s">
        <v>1636</v>
      </c>
      <c r="R922" s="9" t="s">
        <v>1801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s="9" t="s">
        <v>1636</v>
      </c>
      <c r="R923" s="9" t="s">
        <v>1801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s="9" t="s">
        <v>1636</v>
      </c>
      <c r="R924" s="9" t="s">
        <v>1801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s="9" t="s">
        <v>1636</v>
      </c>
      <c r="R925" s="9" t="s">
        <v>1801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s="9" t="s">
        <v>1636</v>
      </c>
      <c r="R926" s="9" t="s">
        <v>1801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s="9" t="s">
        <v>1636</v>
      </c>
      <c r="R927" s="9" t="s">
        <v>1801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s="9" t="s">
        <v>1636</v>
      </c>
      <c r="R928" s="9" t="s">
        <v>1801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s="9" t="s">
        <v>1636</v>
      </c>
      <c r="R929" s="9" t="s">
        <v>1801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s="9" t="s">
        <v>1636</v>
      </c>
      <c r="R930" s="9" t="s">
        <v>1801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s="9" t="s">
        <v>1636</v>
      </c>
      <c r="R931" s="9" t="s">
        <v>1801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s="9" t="s">
        <v>1636</v>
      </c>
      <c r="R932" s="9" t="s">
        <v>1801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s="9" t="s">
        <v>1636</v>
      </c>
      <c r="R933" s="9" t="s">
        <v>1801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s="9" t="s">
        <v>1636</v>
      </c>
      <c r="R934" s="9" t="s">
        <v>1801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s="9" t="s">
        <v>1636</v>
      </c>
      <c r="R935" s="9" t="s">
        <v>1801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s="9" t="s">
        <v>1636</v>
      </c>
      <c r="R936" s="9" t="s">
        <v>1801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s="9" t="s">
        <v>1636</v>
      </c>
      <c r="R937" s="9" t="s">
        <v>1801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s="9" t="s">
        <v>1636</v>
      </c>
      <c r="R938" s="9" t="s">
        <v>1801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s="9" t="s">
        <v>1636</v>
      </c>
      <c r="R939" s="9" t="s">
        <v>1801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s="9" t="s">
        <v>1636</v>
      </c>
      <c r="R940" s="9" t="s">
        <v>1801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s="9" t="s">
        <v>1636</v>
      </c>
      <c r="R941" s="9" t="s">
        <v>1801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s="9" t="s">
        <v>1143</v>
      </c>
      <c r="R942" s="9" t="s">
        <v>1347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s="9" t="s">
        <v>1143</v>
      </c>
      <c r="R943" s="9" t="s">
        <v>1347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s="9" t="s">
        <v>1143</v>
      </c>
      <c r="R944" s="9" t="s">
        <v>1347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s="9" t="s">
        <v>1143</v>
      </c>
      <c r="R945" s="9" t="s">
        <v>1347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s="9" t="s">
        <v>1143</v>
      </c>
      <c r="R946" s="9" t="s">
        <v>1347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s="9" t="s">
        <v>1143</v>
      </c>
      <c r="R947" s="9" t="s">
        <v>1347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s="9" t="s">
        <v>1143</v>
      </c>
      <c r="R948" s="9" t="s">
        <v>1347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s="9" t="s">
        <v>1143</v>
      </c>
      <c r="R949" s="9" t="s">
        <v>1347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s="9" t="s">
        <v>1143</v>
      </c>
      <c r="R950" s="9" t="s">
        <v>1347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s="9" t="s">
        <v>1143</v>
      </c>
      <c r="R951" s="9" t="s">
        <v>1347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s="9" t="s">
        <v>1143</v>
      </c>
      <c r="R952" s="9" t="s">
        <v>1347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s="9" t="s">
        <v>1143</v>
      </c>
      <c r="R953" s="9" t="s">
        <v>1347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s="9" t="s">
        <v>1143</v>
      </c>
      <c r="R954" s="9" t="s">
        <v>1347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s="9" t="s">
        <v>1143</v>
      </c>
      <c r="R955" s="9" t="s">
        <v>1347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s="9" t="s">
        <v>1143</v>
      </c>
      <c r="R956" s="9" t="s">
        <v>1347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s="9" t="s">
        <v>1143</v>
      </c>
      <c r="R957" s="9" t="s">
        <v>1347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s="9" t="s">
        <v>1143</v>
      </c>
      <c r="R958" s="9" t="s">
        <v>1347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s="9" t="s">
        <v>1143</v>
      </c>
      <c r="R959" s="9" t="s">
        <v>1347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s="9" t="s">
        <v>1143</v>
      </c>
      <c r="R960" s="9" t="s">
        <v>1347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s="9" t="s">
        <v>1143</v>
      </c>
      <c r="R961" s="9" t="s">
        <v>1347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si="71"/>
        <v>136.46</v>
      </c>
      <c r="Q962" s="9" t="s">
        <v>1143</v>
      </c>
      <c r="R962" s="9" t="s">
        <v>1347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ref="P963:P1026" si="76">IFERROR(ROUND(E963/L963,2),0)</f>
        <v>364.35</v>
      </c>
      <c r="Q963" s="9" t="s">
        <v>1143</v>
      </c>
      <c r="R963" s="9" t="s">
        <v>1347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s="9" t="s">
        <v>1143</v>
      </c>
      <c r="R964" s="9" t="s">
        <v>1347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s="9" t="s">
        <v>1143</v>
      </c>
      <c r="R965" s="9" t="s">
        <v>1347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s="9" t="s">
        <v>1143</v>
      </c>
      <c r="R966" s="9" t="s">
        <v>1347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s="9" t="s">
        <v>1143</v>
      </c>
      <c r="R967" s="9" t="s">
        <v>1347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s="9" t="s">
        <v>1143</v>
      </c>
      <c r="R968" s="9" t="s">
        <v>1347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s="9" t="s">
        <v>1143</v>
      </c>
      <c r="R969" s="9" t="s">
        <v>1347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s="9" t="s">
        <v>1143</v>
      </c>
      <c r="R970" s="9" t="s">
        <v>1347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s="9" t="s">
        <v>1143</v>
      </c>
      <c r="R971" s="9" t="s">
        <v>1347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s="9" t="s">
        <v>1143</v>
      </c>
      <c r="R972" s="9" t="s">
        <v>1347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s="9" t="s">
        <v>1143</v>
      </c>
      <c r="R973" s="9" t="s">
        <v>1347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s="9" t="s">
        <v>1143</v>
      </c>
      <c r="R974" s="9" t="s">
        <v>1347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s="9" t="s">
        <v>1143</v>
      </c>
      <c r="R975" s="9" t="s">
        <v>1347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s="9" t="s">
        <v>1143</v>
      </c>
      <c r="R976" s="9" t="s">
        <v>1347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s="9" t="s">
        <v>1143</v>
      </c>
      <c r="R977" s="9" t="s">
        <v>1347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s="9" t="s">
        <v>1143</v>
      </c>
      <c r="R978" s="9" t="s">
        <v>1347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s="9" t="s">
        <v>1143</v>
      </c>
      <c r="R979" s="9" t="s">
        <v>1347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s="9" t="s">
        <v>1143</v>
      </c>
      <c r="R980" s="9" t="s">
        <v>1347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s="9" t="s">
        <v>1143</v>
      </c>
      <c r="R981" s="9" t="s">
        <v>1347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s="9" t="s">
        <v>1143</v>
      </c>
      <c r="R982" s="9" t="s">
        <v>1347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s="9" t="s">
        <v>1143</v>
      </c>
      <c r="R983" s="9" t="s">
        <v>1347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s="9" t="s">
        <v>1143</v>
      </c>
      <c r="R984" s="9" t="s">
        <v>1347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s="9" t="s">
        <v>1143</v>
      </c>
      <c r="R985" s="9" t="s">
        <v>1347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s="9" t="s">
        <v>1143</v>
      </c>
      <c r="R986" s="9" t="s">
        <v>1347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s="9" t="s">
        <v>1143</v>
      </c>
      <c r="R987" s="9" t="s">
        <v>1347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s="9" t="s">
        <v>1143</v>
      </c>
      <c r="R988" s="9" t="s">
        <v>1347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s="9" t="s">
        <v>1143</v>
      </c>
      <c r="R989" s="9" t="s">
        <v>1347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s="9" t="s">
        <v>1143</v>
      </c>
      <c r="R990" s="9" t="s">
        <v>1347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s="9" t="s">
        <v>1143</v>
      </c>
      <c r="R991" s="9" t="s">
        <v>1347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s="9" t="s">
        <v>1143</v>
      </c>
      <c r="R992" s="9" t="s">
        <v>1347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s="9" t="s">
        <v>1143</v>
      </c>
      <c r="R993" s="9" t="s">
        <v>1347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s="9" t="s">
        <v>1143</v>
      </c>
      <c r="R994" s="9" t="s">
        <v>1347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s="9" t="s">
        <v>1143</v>
      </c>
      <c r="R995" s="9" t="s">
        <v>1347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s="9" t="s">
        <v>1143</v>
      </c>
      <c r="R996" s="9" t="s">
        <v>1347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s="9" t="s">
        <v>1143</v>
      </c>
      <c r="R997" s="9" t="s">
        <v>1347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s="9" t="s">
        <v>1143</v>
      </c>
      <c r="R998" s="9" t="s">
        <v>1347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s="9" t="s">
        <v>1143</v>
      </c>
      <c r="R999" s="9" t="s">
        <v>1347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s="9" t="s">
        <v>1143</v>
      </c>
      <c r="R1000" s="9" t="s">
        <v>1347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s="9" t="s">
        <v>1143</v>
      </c>
      <c r="R1001" s="9" t="s">
        <v>1347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s="9" t="s">
        <v>1143</v>
      </c>
      <c r="R1002" s="9" t="s">
        <v>1347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s="9" t="s">
        <v>1143</v>
      </c>
      <c r="R1003" s="9" t="s">
        <v>1347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s="9" t="s">
        <v>1143</v>
      </c>
      <c r="R1004" s="9" t="s">
        <v>1347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s="9" t="s">
        <v>1143</v>
      </c>
      <c r="R1005" s="9" t="s">
        <v>1347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s="9" t="s">
        <v>1143</v>
      </c>
      <c r="R1006" s="9" t="s">
        <v>1347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s="9" t="s">
        <v>1143</v>
      </c>
      <c r="R1007" s="9" t="s">
        <v>1347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s="9" t="s">
        <v>1143</v>
      </c>
      <c r="R1008" s="9" t="s">
        <v>1347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s="9" t="s">
        <v>1143</v>
      </c>
      <c r="R1009" s="9" t="s">
        <v>1347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s="9" t="s">
        <v>1143</v>
      </c>
      <c r="R1010" s="9" t="s">
        <v>1347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s="9" t="s">
        <v>1143</v>
      </c>
      <c r="R1011" s="9" t="s">
        <v>1347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s="9" t="s">
        <v>1143</v>
      </c>
      <c r="R1012" s="9" t="s">
        <v>1347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s="9" t="s">
        <v>1143</v>
      </c>
      <c r="R1013" s="9" t="s">
        <v>1347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s="9" t="s">
        <v>1143</v>
      </c>
      <c r="R1014" s="9" t="s">
        <v>1347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s="9" t="s">
        <v>1143</v>
      </c>
      <c r="R1015" s="9" t="s">
        <v>1347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s="9" t="s">
        <v>1143</v>
      </c>
      <c r="R1016" s="9" t="s">
        <v>1347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s="9" t="s">
        <v>1143</v>
      </c>
      <c r="R1017" s="9" t="s">
        <v>1347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s="9" t="s">
        <v>1143</v>
      </c>
      <c r="R1018" s="9" t="s">
        <v>1347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s="9" t="s">
        <v>1143</v>
      </c>
      <c r="R1019" s="9" t="s">
        <v>1347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s="9" t="s">
        <v>1143</v>
      </c>
      <c r="R1020" s="9" t="s">
        <v>1347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s="9" t="s">
        <v>1143</v>
      </c>
      <c r="R1021" s="9" t="s">
        <v>1347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s="9" t="s">
        <v>1636</v>
      </c>
      <c r="R1022" s="9" t="s">
        <v>2128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s="9" t="s">
        <v>1636</v>
      </c>
      <c r="R1023" s="9" t="s">
        <v>2128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s="9" t="s">
        <v>1636</v>
      </c>
      <c r="R1024" s="9" t="s">
        <v>2128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s="9" t="s">
        <v>1636</v>
      </c>
      <c r="R1025" s="9" t="s">
        <v>2128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si="76"/>
        <v>388.98</v>
      </c>
      <c r="Q1026" s="9" t="s">
        <v>1636</v>
      </c>
      <c r="R1026" s="9" t="s">
        <v>2128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1636</v>
      </c>
      <c r="R1027" s="9" t="s">
        <v>2128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s="9" t="s">
        <v>1636</v>
      </c>
      <c r="R1028" s="9" t="s">
        <v>2128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s="9" t="s">
        <v>1636</v>
      </c>
      <c r="R1029" s="9" t="s">
        <v>2128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s="9" t="s">
        <v>1636</v>
      </c>
      <c r="R1030" s="9" t="s">
        <v>2128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s="9" t="s">
        <v>1636</v>
      </c>
      <c r="R1031" s="9" t="s">
        <v>2128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s="9" t="s">
        <v>1636</v>
      </c>
      <c r="R1032" s="9" t="s">
        <v>2128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s="9" t="s">
        <v>1636</v>
      </c>
      <c r="R1033" s="9" t="s">
        <v>2128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s="9" t="s">
        <v>1636</v>
      </c>
      <c r="R1034" s="9" t="s">
        <v>2128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s="9" t="s">
        <v>1636</v>
      </c>
      <c r="R1035" s="9" t="s">
        <v>2128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s="9" t="s">
        <v>1636</v>
      </c>
      <c r="R1036" s="9" t="s">
        <v>2128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s="9" t="s">
        <v>1636</v>
      </c>
      <c r="R1037" s="9" t="s">
        <v>2128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s="9" t="s">
        <v>1636</v>
      </c>
      <c r="R1038" s="9" t="s">
        <v>2128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s="9" t="s">
        <v>1636</v>
      </c>
      <c r="R1039" s="9" t="s">
        <v>2128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s="9" t="s">
        <v>1636</v>
      </c>
      <c r="R1040" s="9" t="s">
        <v>2128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s="9" t="s">
        <v>1636</v>
      </c>
      <c r="R1041" s="9" t="s">
        <v>2128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s="9" t="s">
        <v>2170</v>
      </c>
      <c r="R1042" s="9" t="s">
        <v>2171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s="9" t="s">
        <v>2170</v>
      </c>
      <c r="R1043" s="9" t="s">
        <v>2171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s="9" t="s">
        <v>2170</v>
      </c>
      <c r="R1044" s="9" t="s">
        <v>2171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s="9" t="s">
        <v>2170</v>
      </c>
      <c r="R1045" s="9" t="s">
        <v>2171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s="9" t="s">
        <v>2170</v>
      </c>
      <c r="R1046" s="9" t="s">
        <v>2171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s="9" t="s">
        <v>2170</v>
      </c>
      <c r="R1047" s="9" t="s">
        <v>2171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s="9" t="s">
        <v>2170</v>
      </c>
      <c r="R1048" s="9" t="s">
        <v>2171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s="9" t="s">
        <v>2170</v>
      </c>
      <c r="R1049" s="9" t="s">
        <v>2171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s="9" t="s">
        <v>2170</v>
      </c>
      <c r="R1050" s="9" t="s">
        <v>2171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s="9" t="s">
        <v>2170</v>
      </c>
      <c r="R1051" s="9" t="s">
        <v>2171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s="9" t="s">
        <v>2170</v>
      </c>
      <c r="R1052" s="9" t="s">
        <v>2171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s="9" t="s">
        <v>2170</v>
      </c>
      <c r="R1053" s="9" t="s">
        <v>2171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s="9" t="s">
        <v>2170</v>
      </c>
      <c r="R1054" s="9" t="s">
        <v>2171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s="9" t="s">
        <v>2170</v>
      </c>
      <c r="R1055" s="9" t="s">
        <v>2171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s="9" t="s">
        <v>2170</v>
      </c>
      <c r="R1056" s="9" t="s">
        <v>2171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s="9" t="s">
        <v>2170</v>
      </c>
      <c r="R1057" s="9" t="s">
        <v>2171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s="9" t="s">
        <v>2170</v>
      </c>
      <c r="R1058" s="9" t="s">
        <v>2171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s="9" t="s">
        <v>2170</v>
      </c>
      <c r="R1059" s="9" t="s">
        <v>2171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s="9" t="s">
        <v>2170</v>
      </c>
      <c r="R1060" s="9" t="s">
        <v>2171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s="9" t="s">
        <v>2170</v>
      </c>
      <c r="R1061" s="9" t="s">
        <v>2171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s="9" t="s">
        <v>2170</v>
      </c>
      <c r="R1062" s="9" t="s">
        <v>2171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s="9" t="s">
        <v>2170</v>
      </c>
      <c r="R1063" s="9" t="s">
        <v>2171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s="9" t="s">
        <v>2170</v>
      </c>
      <c r="R1064" s="9" t="s">
        <v>2171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s="9" t="s">
        <v>2170</v>
      </c>
      <c r="R1065" s="9" t="s">
        <v>2171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s="9" t="s">
        <v>2221</v>
      </c>
      <c r="R1066" s="9" t="s">
        <v>2222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s="9" t="s">
        <v>2221</v>
      </c>
      <c r="R1067" s="9" t="s">
        <v>2222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s="9" t="s">
        <v>2221</v>
      </c>
      <c r="R1068" s="9" t="s">
        <v>2222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s="9" t="s">
        <v>2221</v>
      </c>
      <c r="R1069" s="9" t="s">
        <v>2222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s="9" t="s">
        <v>2221</v>
      </c>
      <c r="R1070" s="9" t="s">
        <v>2222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s="9" t="s">
        <v>2221</v>
      </c>
      <c r="R1071" s="9" t="s">
        <v>2222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s="9" t="s">
        <v>2221</v>
      </c>
      <c r="R1072" s="9" t="s">
        <v>2222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s="9" t="s">
        <v>2221</v>
      </c>
      <c r="R1073" s="9" t="s">
        <v>2222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s="9" t="s">
        <v>2221</v>
      </c>
      <c r="R1074" s="9" t="s">
        <v>2222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s="9" t="s">
        <v>2221</v>
      </c>
      <c r="R1075" s="9" t="s">
        <v>2222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s="9" t="s">
        <v>2221</v>
      </c>
      <c r="R1076" s="9" t="s">
        <v>2222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s="9" t="s">
        <v>2221</v>
      </c>
      <c r="R1077" s="9" t="s">
        <v>2222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s="9" t="s">
        <v>2221</v>
      </c>
      <c r="R1078" s="9" t="s">
        <v>2222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s="9" t="s">
        <v>2221</v>
      </c>
      <c r="R1079" s="9" t="s">
        <v>2222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s="9" t="s">
        <v>2221</v>
      </c>
      <c r="R1080" s="9" t="s">
        <v>2222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s="9" t="s">
        <v>2221</v>
      </c>
      <c r="R1081" s="9" t="s">
        <v>2222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s="9" t="s">
        <v>2221</v>
      </c>
      <c r="R1082" s="9" t="s">
        <v>2222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s="9" t="s">
        <v>2221</v>
      </c>
      <c r="R1083" s="9" t="s">
        <v>2222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s="9" t="s">
        <v>2221</v>
      </c>
      <c r="R1084" s="9" t="s">
        <v>2222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s="9" t="s">
        <v>2221</v>
      </c>
      <c r="R1085" s="9" t="s">
        <v>2222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s="9" t="s">
        <v>2221</v>
      </c>
      <c r="R1086" s="9" t="s">
        <v>2222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s="9" t="s">
        <v>2221</v>
      </c>
      <c r="R1087" s="9" t="s">
        <v>2222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s="9" t="s">
        <v>2221</v>
      </c>
      <c r="R1088" s="9" t="s">
        <v>2222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s="9" t="s">
        <v>2221</v>
      </c>
      <c r="R1089" s="9" t="s">
        <v>2222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si="81"/>
        <v>43.42</v>
      </c>
      <c r="Q1090" s="9" t="s">
        <v>2221</v>
      </c>
      <c r="R1090" s="9" t="s">
        <v>2222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ref="P1091:P1154" si="86">IFERROR(ROUND(E1091/L1091,2),0)</f>
        <v>23.96</v>
      </c>
      <c r="Q1091" s="9" t="s">
        <v>2221</v>
      </c>
      <c r="R1091" s="9" t="s">
        <v>2222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s="9" t="s">
        <v>2221</v>
      </c>
      <c r="R1092" s="9" t="s">
        <v>2222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s="9" t="s">
        <v>2221</v>
      </c>
      <c r="R1093" s="9" t="s">
        <v>2222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s="9" t="s">
        <v>2221</v>
      </c>
      <c r="R1094" s="9" t="s">
        <v>2222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s="9" t="s">
        <v>2221</v>
      </c>
      <c r="R1095" s="9" t="s">
        <v>2222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s="9" t="s">
        <v>2221</v>
      </c>
      <c r="R1096" s="9" t="s">
        <v>2222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s="9" t="s">
        <v>2221</v>
      </c>
      <c r="R1097" s="9" t="s">
        <v>2222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s="9" t="s">
        <v>2221</v>
      </c>
      <c r="R1098" s="9" t="s">
        <v>2222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s="9" t="s">
        <v>2221</v>
      </c>
      <c r="R1099" s="9" t="s">
        <v>2222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s="9" t="s">
        <v>2221</v>
      </c>
      <c r="R1100" s="9" t="s">
        <v>2222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s="9" t="s">
        <v>2221</v>
      </c>
      <c r="R1101" s="9" t="s">
        <v>2222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s="9" t="s">
        <v>2221</v>
      </c>
      <c r="R1102" s="9" t="s">
        <v>2222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s="9" t="s">
        <v>2221</v>
      </c>
      <c r="R1103" s="9" t="s">
        <v>2222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s="9" t="s">
        <v>2221</v>
      </c>
      <c r="R1104" s="9" t="s">
        <v>2222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s="9" t="s">
        <v>2221</v>
      </c>
      <c r="R1105" s="9" t="s">
        <v>2222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s="9" t="s">
        <v>2221</v>
      </c>
      <c r="R1106" s="9" t="s">
        <v>2222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s="9" t="s">
        <v>2221</v>
      </c>
      <c r="R1107" s="9" t="s">
        <v>2222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s="9" t="s">
        <v>2221</v>
      </c>
      <c r="R1108" s="9" t="s">
        <v>2222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s="9" t="s">
        <v>2221</v>
      </c>
      <c r="R1109" s="9" t="s">
        <v>2222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s="9" t="s">
        <v>2221</v>
      </c>
      <c r="R1110" s="9" t="s">
        <v>2222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s="9" t="s">
        <v>2221</v>
      </c>
      <c r="R1111" s="9" t="s">
        <v>2222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s="9" t="s">
        <v>2221</v>
      </c>
      <c r="R1112" s="9" t="s">
        <v>2222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s="9" t="s">
        <v>2221</v>
      </c>
      <c r="R1113" s="9" t="s">
        <v>2222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s="9" t="s">
        <v>2221</v>
      </c>
      <c r="R1114" s="9" t="s">
        <v>2222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s="9" t="s">
        <v>2221</v>
      </c>
      <c r="R1115" s="9" t="s">
        <v>2222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s="9" t="s">
        <v>2221</v>
      </c>
      <c r="R1116" s="9" t="s">
        <v>2222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s="9" t="s">
        <v>2221</v>
      </c>
      <c r="R1117" s="9" t="s">
        <v>2222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s="9" t="s">
        <v>2221</v>
      </c>
      <c r="R1118" s="9" t="s">
        <v>2222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s="9" t="s">
        <v>2221</v>
      </c>
      <c r="R1119" s="9" t="s">
        <v>2222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s="9" t="s">
        <v>2221</v>
      </c>
      <c r="R1120" s="9" t="s">
        <v>2222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s="9" t="s">
        <v>2221</v>
      </c>
      <c r="R1121" s="9" t="s">
        <v>2222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s="9" t="s">
        <v>2221</v>
      </c>
      <c r="R1122" s="9" t="s">
        <v>2222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s="9" t="s">
        <v>2221</v>
      </c>
      <c r="R1123" s="9" t="s">
        <v>2222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s="9" t="s">
        <v>2221</v>
      </c>
      <c r="R1124" s="9" t="s">
        <v>2222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s="9" t="s">
        <v>2221</v>
      </c>
      <c r="R1125" s="9" t="s">
        <v>2222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s="9" t="s">
        <v>2221</v>
      </c>
      <c r="R1126" s="9" t="s">
        <v>2344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s="9" t="s">
        <v>2221</v>
      </c>
      <c r="R1127" s="9" t="s">
        <v>2344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s="9" t="s">
        <v>2221</v>
      </c>
      <c r="R1128" s="9" t="s">
        <v>2344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s="9" t="s">
        <v>2221</v>
      </c>
      <c r="R1129" s="9" t="s">
        <v>2344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s="9" t="s">
        <v>2221</v>
      </c>
      <c r="R1130" s="9" t="s">
        <v>2344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s="9" t="s">
        <v>2221</v>
      </c>
      <c r="R1131" s="9" t="s">
        <v>2344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s="9" t="s">
        <v>2221</v>
      </c>
      <c r="R1132" s="9" t="s">
        <v>2344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s="9" t="s">
        <v>2221</v>
      </c>
      <c r="R1133" s="9" t="s">
        <v>2344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s="9" t="s">
        <v>2221</v>
      </c>
      <c r="R1134" s="9" t="s">
        <v>2344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s="9" t="s">
        <v>2221</v>
      </c>
      <c r="R1135" s="9" t="s">
        <v>2344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s="9" t="s">
        <v>2221</v>
      </c>
      <c r="R1136" s="9" t="s">
        <v>2344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s="9" t="s">
        <v>2221</v>
      </c>
      <c r="R1137" s="9" t="s">
        <v>2344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s="9" t="s">
        <v>2221</v>
      </c>
      <c r="R1138" s="9" t="s">
        <v>2344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s="9" t="s">
        <v>2221</v>
      </c>
      <c r="R1139" s="9" t="s">
        <v>2344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s="9" t="s">
        <v>2221</v>
      </c>
      <c r="R1140" s="9" t="s">
        <v>2344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s="9" t="s">
        <v>2221</v>
      </c>
      <c r="R1141" s="9" t="s">
        <v>2344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s="9" t="s">
        <v>2221</v>
      </c>
      <c r="R1142" s="9" t="s">
        <v>2344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s="9" t="s">
        <v>2221</v>
      </c>
      <c r="R1143" s="9" t="s">
        <v>2344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s="9" t="s">
        <v>2221</v>
      </c>
      <c r="R1144" s="9" t="s">
        <v>2344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s="9" t="s">
        <v>2221</v>
      </c>
      <c r="R1145" s="9" t="s">
        <v>2344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s="9" t="s">
        <v>2386</v>
      </c>
      <c r="R1146" s="9" t="s">
        <v>2387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s="9" t="s">
        <v>2386</v>
      </c>
      <c r="R1147" s="9" t="s">
        <v>2387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s="9" t="s">
        <v>2386</v>
      </c>
      <c r="R1148" s="9" t="s">
        <v>2387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s="9" t="s">
        <v>2386</v>
      </c>
      <c r="R1149" s="9" t="s">
        <v>2387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s="9" t="s">
        <v>2386</v>
      </c>
      <c r="R1150" s="9" t="s">
        <v>2387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s="9" t="s">
        <v>2386</v>
      </c>
      <c r="R1151" s="9" t="s">
        <v>2387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s="9" t="s">
        <v>2386</v>
      </c>
      <c r="R1152" s="9" t="s">
        <v>2387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s="9" t="s">
        <v>2386</v>
      </c>
      <c r="R1153" s="9" t="s">
        <v>2387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si="86"/>
        <v>60.73</v>
      </c>
      <c r="Q1154" s="9" t="s">
        <v>2386</v>
      </c>
      <c r="R1154" s="9" t="s">
        <v>2387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ref="P1155:P1218" si="91">IFERROR(ROUND(E1155/L1155,2),0)</f>
        <v>50</v>
      </c>
      <c r="Q1155" s="9" t="s">
        <v>2386</v>
      </c>
      <c r="R1155" s="9" t="s">
        <v>2387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s="9" t="s">
        <v>2386</v>
      </c>
      <c r="R1156" s="9" t="s">
        <v>2387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s="9" t="s">
        <v>2386</v>
      </c>
      <c r="R1157" s="9" t="s">
        <v>2387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s="9" t="s">
        <v>2386</v>
      </c>
      <c r="R1158" s="9" t="s">
        <v>2387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s="9" t="s">
        <v>2386</v>
      </c>
      <c r="R1159" s="9" t="s">
        <v>2387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s="9" t="s">
        <v>2386</v>
      </c>
      <c r="R1160" s="9" t="s">
        <v>2387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s="9" t="s">
        <v>2386</v>
      </c>
      <c r="R1161" s="9" t="s">
        <v>2387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s="9" t="s">
        <v>2386</v>
      </c>
      <c r="R1162" s="9" t="s">
        <v>2387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s="9" t="s">
        <v>2386</v>
      </c>
      <c r="R1163" s="9" t="s">
        <v>2387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s="9" t="s">
        <v>2386</v>
      </c>
      <c r="R1164" s="9" t="s">
        <v>2387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s="9" t="s">
        <v>2386</v>
      </c>
      <c r="R1165" s="9" t="s">
        <v>2387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s="9" t="s">
        <v>2386</v>
      </c>
      <c r="R1166" s="9" t="s">
        <v>2387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s="9" t="s">
        <v>2386</v>
      </c>
      <c r="R1167" s="9" t="s">
        <v>2387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s="9" t="s">
        <v>2386</v>
      </c>
      <c r="R1168" s="9" t="s">
        <v>2387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s="9" t="s">
        <v>2386</v>
      </c>
      <c r="R1169" s="9" t="s">
        <v>2387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s="9" t="s">
        <v>2386</v>
      </c>
      <c r="R1170" s="9" t="s">
        <v>2387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s="9" t="s">
        <v>2386</v>
      </c>
      <c r="R1171" s="9" t="s">
        <v>2387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s="9" t="s">
        <v>2386</v>
      </c>
      <c r="R1172" s="9" t="s">
        <v>2387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s="9" t="s">
        <v>2386</v>
      </c>
      <c r="R1173" s="9" t="s">
        <v>2387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s="9" t="s">
        <v>2386</v>
      </c>
      <c r="R1174" s="9" t="s">
        <v>2387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s="9" t="s">
        <v>2386</v>
      </c>
      <c r="R1175" s="9" t="s">
        <v>2387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s="9" t="s">
        <v>2386</v>
      </c>
      <c r="R1176" s="9" t="s">
        <v>2387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s="9" t="s">
        <v>2386</v>
      </c>
      <c r="R1177" s="9" t="s">
        <v>2387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s="9" t="s">
        <v>2386</v>
      </c>
      <c r="R1178" s="9" t="s">
        <v>2387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s="9" t="s">
        <v>2386</v>
      </c>
      <c r="R1179" s="9" t="s">
        <v>2387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s="9" t="s">
        <v>2386</v>
      </c>
      <c r="R1180" s="9" t="s">
        <v>2387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s="9" t="s">
        <v>2386</v>
      </c>
      <c r="R1181" s="9" t="s">
        <v>2387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s="9" t="s">
        <v>2386</v>
      </c>
      <c r="R1182" s="9" t="s">
        <v>2387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s="9" t="s">
        <v>2386</v>
      </c>
      <c r="R1183" s="9" t="s">
        <v>2387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s="9" t="s">
        <v>2386</v>
      </c>
      <c r="R1184" s="9" t="s">
        <v>2387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s="9" t="s">
        <v>2386</v>
      </c>
      <c r="R1185" s="9" t="s">
        <v>2387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s="9" t="s">
        <v>2469</v>
      </c>
      <c r="R1186" s="9" t="s">
        <v>2470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s="9" t="s">
        <v>2469</v>
      </c>
      <c r="R1187" s="9" t="s">
        <v>2470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s="9" t="s">
        <v>2469</v>
      </c>
      <c r="R1188" s="9" t="s">
        <v>2470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s="9" t="s">
        <v>2469</v>
      </c>
      <c r="R1189" s="9" t="s">
        <v>2470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s="9" t="s">
        <v>2469</v>
      </c>
      <c r="R1190" s="9" t="s">
        <v>2470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s="9" t="s">
        <v>2469</v>
      </c>
      <c r="R1191" s="9" t="s">
        <v>2470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s="9" t="s">
        <v>2469</v>
      </c>
      <c r="R1192" s="9" t="s">
        <v>2470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s="9" t="s">
        <v>2469</v>
      </c>
      <c r="R1193" s="9" t="s">
        <v>2470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s="9" t="s">
        <v>2469</v>
      </c>
      <c r="R1194" s="9" t="s">
        <v>2470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s="9" t="s">
        <v>2469</v>
      </c>
      <c r="R1195" s="9" t="s">
        <v>2470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s="9" t="s">
        <v>2469</v>
      </c>
      <c r="R1196" s="9" t="s">
        <v>2470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s="9" t="s">
        <v>2469</v>
      </c>
      <c r="R1197" s="9" t="s">
        <v>2470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s="9" t="s">
        <v>2469</v>
      </c>
      <c r="R1198" s="9" t="s">
        <v>2470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s="9" t="s">
        <v>2469</v>
      </c>
      <c r="R1199" s="9" t="s">
        <v>2470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s="9" t="s">
        <v>2469</v>
      </c>
      <c r="R1200" s="9" t="s">
        <v>2470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s="9" t="s">
        <v>2469</v>
      </c>
      <c r="R1201" s="9" t="s">
        <v>2470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s="9" t="s">
        <v>2469</v>
      </c>
      <c r="R1202" s="9" t="s">
        <v>2470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s="9" t="s">
        <v>2469</v>
      </c>
      <c r="R1203" s="9" t="s">
        <v>2470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s="9" t="s">
        <v>2469</v>
      </c>
      <c r="R1204" s="9" t="s">
        <v>2470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s="9" t="s">
        <v>2469</v>
      </c>
      <c r="R1205" s="9" t="s">
        <v>2470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s="9" t="s">
        <v>2469</v>
      </c>
      <c r="R1206" s="9" t="s">
        <v>2470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s="9" t="s">
        <v>2469</v>
      </c>
      <c r="R1207" s="9" t="s">
        <v>2470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s="9" t="s">
        <v>2469</v>
      </c>
      <c r="R1208" s="9" t="s">
        <v>2470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s="9" t="s">
        <v>2469</v>
      </c>
      <c r="R1209" s="9" t="s">
        <v>2470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s="9" t="s">
        <v>2469</v>
      </c>
      <c r="R1210" s="9" t="s">
        <v>2470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s="9" t="s">
        <v>2469</v>
      </c>
      <c r="R1211" s="9" t="s">
        <v>2470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s="9" t="s">
        <v>2469</v>
      </c>
      <c r="R1212" s="9" t="s">
        <v>2470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s="9" t="s">
        <v>2469</v>
      </c>
      <c r="R1213" s="9" t="s">
        <v>2470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s="9" t="s">
        <v>2469</v>
      </c>
      <c r="R1214" s="9" t="s">
        <v>2470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s="9" t="s">
        <v>2469</v>
      </c>
      <c r="R1215" s="9" t="s">
        <v>2470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s="9" t="s">
        <v>2469</v>
      </c>
      <c r="R1216" s="9" t="s">
        <v>2470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s="9" t="s">
        <v>2469</v>
      </c>
      <c r="R1217" s="9" t="s">
        <v>2470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si="91"/>
        <v>91.88</v>
      </c>
      <c r="Q1218" s="9" t="s">
        <v>2469</v>
      </c>
      <c r="R1218" s="9" t="s">
        <v>2470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ref="P1219:P1282" si="96">IFERROR(ROUND(E1219/L1219,2),0)</f>
        <v>148.57</v>
      </c>
      <c r="Q1219" s="9" t="s">
        <v>2469</v>
      </c>
      <c r="R1219" s="9" t="s">
        <v>2470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s="9" t="s">
        <v>2469</v>
      </c>
      <c r="R1220" s="9" t="s">
        <v>2470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s="9" t="s">
        <v>2469</v>
      </c>
      <c r="R1221" s="9" t="s">
        <v>2470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s="9" t="s">
        <v>2469</v>
      </c>
      <c r="R1222" s="9" t="s">
        <v>2470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s="9" t="s">
        <v>2469</v>
      </c>
      <c r="R1223" s="9" t="s">
        <v>2470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s="9" t="s">
        <v>2469</v>
      </c>
      <c r="R1224" s="9" t="s">
        <v>2470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s="9" t="s">
        <v>2469</v>
      </c>
      <c r="R1225" s="9" t="s">
        <v>2470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s="9" t="s">
        <v>1636</v>
      </c>
      <c r="R1226" s="9" t="s">
        <v>2553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s="9" t="s">
        <v>1636</v>
      </c>
      <c r="R1227" s="9" t="s">
        <v>2553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s="9" t="s">
        <v>1636</v>
      </c>
      <c r="R1228" s="9" t="s">
        <v>2553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s="9" t="s">
        <v>1636</v>
      </c>
      <c r="R1229" s="9" t="s">
        <v>2553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s="9" t="s">
        <v>1636</v>
      </c>
      <c r="R1230" s="9" t="s">
        <v>2553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s="9" t="s">
        <v>1636</v>
      </c>
      <c r="R1231" s="9" t="s">
        <v>2553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s="9" t="s">
        <v>1636</v>
      </c>
      <c r="R1232" s="9" t="s">
        <v>2553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s="9" t="s">
        <v>1636</v>
      </c>
      <c r="R1233" s="9" t="s">
        <v>2553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s="9" t="s">
        <v>1636</v>
      </c>
      <c r="R1234" s="9" t="s">
        <v>2553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s="9" t="s">
        <v>1636</v>
      </c>
      <c r="R1235" s="9" t="s">
        <v>2553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s="9" t="s">
        <v>1636</v>
      </c>
      <c r="R1236" s="9" t="s">
        <v>2553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s="9" t="s">
        <v>1636</v>
      </c>
      <c r="R1237" s="9" t="s">
        <v>2553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s="9" t="s">
        <v>1636</v>
      </c>
      <c r="R1238" s="9" t="s">
        <v>2553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s="9" t="s">
        <v>1636</v>
      </c>
      <c r="R1239" s="9" t="s">
        <v>2553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s="9" t="s">
        <v>1636</v>
      </c>
      <c r="R1240" s="9" t="s">
        <v>2553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s="9" t="s">
        <v>1636</v>
      </c>
      <c r="R1241" s="9" t="s">
        <v>2553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s="9" t="s">
        <v>1636</v>
      </c>
      <c r="R1242" s="9" t="s">
        <v>2553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s="9" t="s">
        <v>1636</v>
      </c>
      <c r="R1243" s="9" t="s">
        <v>2553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s="9" t="s">
        <v>1636</v>
      </c>
      <c r="R1244" s="9" t="s">
        <v>2553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s="9" t="s">
        <v>1636</v>
      </c>
      <c r="R1245" s="9" t="s">
        <v>2553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s="9" t="s">
        <v>1636</v>
      </c>
      <c r="R1246" s="9" t="s">
        <v>1637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s="9" t="s">
        <v>1636</v>
      </c>
      <c r="R1247" s="9" t="s">
        <v>1637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s="9" t="s">
        <v>1636</v>
      </c>
      <c r="R1248" s="9" t="s">
        <v>1637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s="9" t="s">
        <v>1636</v>
      </c>
      <c r="R1249" s="9" t="s">
        <v>1637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s="9" t="s">
        <v>1636</v>
      </c>
      <c r="R1250" s="9" t="s">
        <v>1637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s="9" t="s">
        <v>1636</v>
      </c>
      <c r="R1251" s="9" t="s">
        <v>1637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s="9" t="s">
        <v>1636</v>
      </c>
      <c r="R1252" s="9" t="s">
        <v>1637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s="9" t="s">
        <v>1636</v>
      </c>
      <c r="R1253" s="9" t="s">
        <v>1637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s="9" t="s">
        <v>1636</v>
      </c>
      <c r="R1254" s="9" t="s">
        <v>1637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s="9" t="s">
        <v>1636</v>
      </c>
      <c r="R1255" s="9" t="s">
        <v>1637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s="9" t="s">
        <v>1636</v>
      </c>
      <c r="R1256" s="9" t="s">
        <v>1637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s="9" t="s">
        <v>1636</v>
      </c>
      <c r="R1257" s="9" t="s">
        <v>1637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s="9" t="s">
        <v>1636</v>
      </c>
      <c r="R1258" s="9" t="s">
        <v>1637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s="9" t="s">
        <v>1636</v>
      </c>
      <c r="R1259" s="9" t="s">
        <v>1637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s="9" t="s">
        <v>1636</v>
      </c>
      <c r="R1260" s="9" t="s">
        <v>1637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s="9" t="s">
        <v>1636</v>
      </c>
      <c r="R1261" s="9" t="s">
        <v>1637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s="9" t="s">
        <v>1636</v>
      </c>
      <c r="R1262" s="9" t="s">
        <v>1637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s="9" t="s">
        <v>1636</v>
      </c>
      <c r="R1263" s="9" t="s">
        <v>1637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s="9" t="s">
        <v>1636</v>
      </c>
      <c r="R1264" s="9" t="s">
        <v>1637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s="9" t="s">
        <v>1636</v>
      </c>
      <c r="R1265" s="9" t="s">
        <v>1637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s="9" t="s">
        <v>1636</v>
      </c>
      <c r="R1266" s="9" t="s">
        <v>1637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s="9" t="s">
        <v>1636</v>
      </c>
      <c r="R1267" s="9" t="s">
        <v>1637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s="9" t="s">
        <v>1636</v>
      </c>
      <c r="R1268" s="9" t="s">
        <v>1637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s="9" t="s">
        <v>1636</v>
      </c>
      <c r="R1269" s="9" t="s">
        <v>1637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s="9" t="s">
        <v>1636</v>
      </c>
      <c r="R1270" s="9" t="s">
        <v>1637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s="9" t="s">
        <v>1636</v>
      </c>
      <c r="R1271" s="9" t="s">
        <v>1637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s="9" t="s">
        <v>1636</v>
      </c>
      <c r="R1272" s="9" t="s">
        <v>1637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s="9" t="s">
        <v>1636</v>
      </c>
      <c r="R1273" s="9" t="s">
        <v>1637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s="9" t="s">
        <v>1636</v>
      </c>
      <c r="R1274" s="9" t="s">
        <v>1637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s="9" t="s">
        <v>1636</v>
      </c>
      <c r="R1275" s="9" t="s">
        <v>1637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s="9" t="s">
        <v>1636</v>
      </c>
      <c r="R1276" s="9" t="s">
        <v>1637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s="9" t="s">
        <v>1636</v>
      </c>
      <c r="R1277" s="9" t="s">
        <v>1637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s="9" t="s">
        <v>1636</v>
      </c>
      <c r="R1278" s="9" t="s">
        <v>1637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s="9" t="s">
        <v>1636</v>
      </c>
      <c r="R1279" s="9" t="s">
        <v>1637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s="9" t="s">
        <v>1636</v>
      </c>
      <c r="R1280" s="9" t="s">
        <v>1637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s="9" t="s">
        <v>1636</v>
      </c>
      <c r="R1281" s="9" t="s">
        <v>1637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si="96"/>
        <v>127.98</v>
      </c>
      <c r="Q1282" s="9" t="s">
        <v>1636</v>
      </c>
      <c r="R1282" s="9" t="s">
        <v>1637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1636</v>
      </c>
      <c r="R1283" s="9" t="s">
        <v>1637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s="9" t="s">
        <v>1636</v>
      </c>
      <c r="R1284" s="9" t="s">
        <v>1637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s="9" t="s">
        <v>1636</v>
      </c>
      <c r="R1285" s="9" t="s">
        <v>1637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s="9" t="s">
        <v>1100</v>
      </c>
      <c r="R1286" s="9" t="s">
        <v>1101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s="9" t="s">
        <v>1100</v>
      </c>
      <c r="R1287" s="9" t="s">
        <v>1101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s="9" t="s">
        <v>1100</v>
      </c>
      <c r="R1288" s="9" t="s">
        <v>1101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s="9" t="s">
        <v>1100</v>
      </c>
      <c r="R1289" s="9" t="s">
        <v>1101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s="9" t="s">
        <v>1100</v>
      </c>
      <c r="R1290" s="9" t="s">
        <v>1101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s="9" t="s">
        <v>1100</v>
      </c>
      <c r="R1291" s="9" t="s">
        <v>1101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s="9" t="s">
        <v>1100</v>
      </c>
      <c r="R1292" s="9" t="s">
        <v>1101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s="9" t="s">
        <v>1100</v>
      </c>
      <c r="R1293" s="9" t="s">
        <v>1101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s="9" t="s">
        <v>1100</v>
      </c>
      <c r="R1294" s="9" t="s">
        <v>1101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s="9" t="s">
        <v>1100</v>
      </c>
      <c r="R1295" s="9" t="s">
        <v>1101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s="9" t="s">
        <v>1100</v>
      </c>
      <c r="R1296" s="9" t="s">
        <v>1101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s="9" t="s">
        <v>1100</v>
      </c>
      <c r="R1297" s="9" t="s">
        <v>1101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s="9" t="s">
        <v>1100</v>
      </c>
      <c r="R1298" s="9" t="s">
        <v>1101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s="9" t="s">
        <v>1100</v>
      </c>
      <c r="R1299" s="9" t="s">
        <v>1101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s="9" t="s">
        <v>1100</v>
      </c>
      <c r="R1300" s="9" t="s">
        <v>1101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s="9" t="s">
        <v>1100</v>
      </c>
      <c r="R1301" s="9" t="s">
        <v>1101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s="9" t="s">
        <v>1100</v>
      </c>
      <c r="R1302" s="9" t="s">
        <v>1101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s="9" t="s">
        <v>1100</v>
      </c>
      <c r="R1303" s="9" t="s">
        <v>1101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s="9" t="s">
        <v>1100</v>
      </c>
      <c r="R1304" s="9" t="s">
        <v>1101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s="9" t="s">
        <v>1100</v>
      </c>
      <c r="R1305" s="9" t="s">
        <v>1101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s="9" t="s">
        <v>1143</v>
      </c>
      <c r="R1306" s="9" t="s">
        <v>1347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s="9" t="s">
        <v>1143</v>
      </c>
      <c r="R1307" s="9" t="s">
        <v>1347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s="9" t="s">
        <v>1143</v>
      </c>
      <c r="R1308" s="9" t="s">
        <v>1347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s="9" t="s">
        <v>1143</v>
      </c>
      <c r="R1309" s="9" t="s">
        <v>1347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s="9" t="s">
        <v>1143</v>
      </c>
      <c r="R1310" s="9" t="s">
        <v>1347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s="9" t="s">
        <v>1143</v>
      </c>
      <c r="R1311" s="9" t="s">
        <v>1347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s="9" t="s">
        <v>1143</v>
      </c>
      <c r="R1312" s="9" t="s">
        <v>1347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s="9" t="s">
        <v>1143</v>
      </c>
      <c r="R1313" s="9" t="s">
        <v>1347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s="9" t="s">
        <v>1143</v>
      </c>
      <c r="R1314" s="9" t="s">
        <v>1347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s="9" t="s">
        <v>1143</v>
      </c>
      <c r="R1315" s="9" t="s">
        <v>1347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s="9" t="s">
        <v>1143</v>
      </c>
      <c r="R1316" s="9" t="s">
        <v>1347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s="9" t="s">
        <v>1143</v>
      </c>
      <c r="R1317" s="9" t="s">
        <v>1347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s="9" t="s">
        <v>1143</v>
      </c>
      <c r="R1318" s="9" t="s">
        <v>1347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s="9" t="s">
        <v>1143</v>
      </c>
      <c r="R1319" s="9" t="s">
        <v>1347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s="9" t="s">
        <v>1143</v>
      </c>
      <c r="R1320" s="9" t="s">
        <v>1347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s="9" t="s">
        <v>1143</v>
      </c>
      <c r="R1321" s="9" t="s">
        <v>1347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s="9" t="s">
        <v>1143</v>
      </c>
      <c r="R1322" s="9" t="s">
        <v>1347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s="9" t="s">
        <v>1143</v>
      </c>
      <c r="R1323" s="9" t="s">
        <v>1347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s="9" t="s">
        <v>1143</v>
      </c>
      <c r="R1324" s="9" t="s">
        <v>1347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s="9" t="s">
        <v>1143</v>
      </c>
      <c r="R1325" s="9" t="s">
        <v>1347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s="9" t="s">
        <v>1143</v>
      </c>
      <c r="R1326" s="9" t="s">
        <v>1347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s="9" t="s">
        <v>1143</v>
      </c>
      <c r="R1327" s="9" t="s">
        <v>1347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s="9" t="s">
        <v>1143</v>
      </c>
      <c r="R1328" s="9" t="s">
        <v>1347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s="9" t="s">
        <v>1143</v>
      </c>
      <c r="R1329" s="9" t="s">
        <v>1347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s="9" t="s">
        <v>1143</v>
      </c>
      <c r="R1330" s="9" t="s">
        <v>1347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s="9" t="s">
        <v>1143</v>
      </c>
      <c r="R1331" s="9" t="s">
        <v>1347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s="9" t="s">
        <v>1143</v>
      </c>
      <c r="R1332" s="9" t="s">
        <v>1347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s="9" t="s">
        <v>1143</v>
      </c>
      <c r="R1333" s="9" t="s">
        <v>1347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s="9" t="s">
        <v>1143</v>
      </c>
      <c r="R1334" s="9" t="s">
        <v>1347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s="9" t="s">
        <v>1143</v>
      </c>
      <c r="R1335" s="9" t="s">
        <v>1347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s="9" t="s">
        <v>1143</v>
      </c>
      <c r="R1336" s="9" t="s">
        <v>1347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s="9" t="s">
        <v>1143</v>
      </c>
      <c r="R1337" s="9" t="s">
        <v>1347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s="9" t="s">
        <v>1143</v>
      </c>
      <c r="R1338" s="9" t="s">
        <v>1347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s="9" t="s">
        <v>1143</v>
      </c>
      <c r="R1339" s="9" t="s">
        <v>1347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s="9" t="s">
        <v>1143</v>
      </c>
      <c r="R1340" s="9" t="s">
        <v>1347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s="9" t="s">
        <v>1143</v>
      </c>
      <c r="R1341" s="9" t="s">
        <v>1347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s="9" t="s">
        <v>1143</v>
      </c>
      <c r="R1342" s="9" t="s">
        <v>1347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s="9" t="s">
        <v>1143</v>
      </c>
      <c r="R1343" s="9" t="s">
        <v>1347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s="9" t="s">
        <v>1143</v>
      </c>
      <c r="R1344" s="9" t="s">
        <v>1347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s="9" t="s">
        <v>1143</v>
      </c>
      <c r="R1345" s="9" t="s">
        <v>1347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si="101"/>
        <v>40.76</v>
      </c>
      <c r="Q1346" s="9" t="s">
        <v>1511</v>
      </c>
      <c r="R1346" s="9" t="s">
        <v>1512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ref="P1347:P1410" si="106">IFERROR(ROUND(E1347/L1347,2),0)</f>
        <v>53.57</v>
      </c>
      <c r="Q1347" s="9" t="s">
        <v>1511</v>
      </c>
      <c r="R1347" s="9" t="s">
        <v>1512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s="9" t="s">
        <v>1511</v>
      </c>
      <c r="R1348" s="9" t="s">
        <v>1512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s="9" t="s">
        <v>1511</v>
      </c>
      <c r="R1349" s="9" t="s">
        <v>1512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s="9" t="s">
        <v>1511</v>
      </c>
      <c r="R1350" s="9" t="s">
        <v>1512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s="9" t="s">
        <v>1511</v>
      </c>
      <c r="R1351" s="9" t="s">
        <v>1512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s="9" t="s">
        <v>1511</v>
      </c>
      <c r="R1352" s="9" t="s">
        <v>1512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s="9" t="s">
        <v>1511</v>
      </c>
      <c r="R1353" s="9" t="s">
        <v>1512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s="9" t="s">
        <v>1511</v>
      </c>
      <c r="R1354" s="9" t="s">
        <v>1512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s="9" t="s">
        <v>1511</v>
      </c>
      <c r="R1355" s="9" t="s">
        <v>1512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s="9" t="s">
        <v>1511</v>
      </c>
      <c r="R1356" s="9" t="s">
        <v>1512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s="9" t="s">
        <v>1511</v>
      </c>
      <c r="R1357" s="9" t="s">
        <v>1512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s="9" t="s">
        <v>1511</v>
      </c>
      <c r="R1358" s="9" t="s">
        <v>1512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s="9" t="s">
        <v>1511</v>
      </c>
      <c r="R1359" s="9" t="s">
        <v>1512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s="9" t="s">
        <v>1511</v>
      </c>
      <c r="R1360" s="9" t="s">
        <v>1512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s="9" t="s">
        <v>1511</v>
      </c>
      <c r="R1361" s="9" t="s">
        <v>1512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s="9" t="s">
        <v>1511</v>
      </c>
      <c r="R1362" s="9" t="s">
        <v>1512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s="9" t="s">
        <v>1511</v>
      </c>
      <c r="R1363" s="9" t="s">
        <v>1512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s="9" t="s">
        <v>1511</v>
      </c>
      <c r="R1364" s="9" t="s">
        <v>1512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s="9" t="s">
        <v>1511</v>
      </c>
      <c r="R1365" s="9" t="s">
        <v>1512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s="9" t="s">
        <v>1636</v>
      </c>
      <c r="R1366" s="9" t="s">
        <v>1637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s="9" t="s">
        <v>1636</v>
      </c>
      <c r="R1367" s="9" t="s">
        <v>1637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s="9" t="s">
        <v>1636</v>
      </c>
      <c r="R1368" s="9" t="s">
        <v>1637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s="9" t="s">
        <v>1636</v>
      </c>
      <c r="R1369" s="9" t="s">
        <v>1637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s="9" t="s">
        <v>1636</v>
      </c>
      <c r="R1370" s="9" t="s">
        <v>1637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s="9" t="s">
        <v>1636</v>
      </c>
      <c r="R1371" s="9" t="s">
        <v>1637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s="9" t="s">
        <v>1636</v>
      </c>
      <c r="R1372" s="9" t="s">
        <v>1637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s="9" t="s">
        <v>1636</v>
      </c>
      <c r="R1373" s="9" t="s">
        <v>1637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s="9" t="s">
        <v>1636</v>
      </c>
      <c r="R1374" s="9" t="s">
        <v>1637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s="9" t="s">
        <v>1636</v>
      </c>
      <c r="R1375" s="9" t="s">
        <v>1637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s="9" t="s">
        <v>1636</v>
      </c>
      <c r="R1376" s="9" t="s">
        <v>1637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s="9" t="s">
        <v>1636</v>
      </c>
      <c r="R1377" s="9" t="s">
        <v>1637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s="9" t="s">
        <v>1636</v>
      </c>
      <c r="R1378" s="9" t="s">
        <v>1637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s="9" t="s">
        <v>1636</v>
      </c>
      <c r="R1379" s="9" t="s">
        <v>1637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s="9" t="s">
        <v>1636</v>
      </c>
      <c r="R1380" s="9" t="s">
        <v>1637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s="9" t="s">
        <v>1636</v>
      </c>
      <c r="R1381" s="9" t="s">
        <v>1637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s="9" t="s">
        <v>1636</v>
      </c>
      <c r="R1382" s="9" t="s">
        <v>1637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s="9" t="s">
        <v>1636</v>
      </c>
      <c r="R1383" s="9" t="s">
        <v>1637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s="9" t="s">
        <v>1636</v>
      </c>
      <c r="R1384" s="9" t="s">
        <v>1637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s="9" t="s">
        <v>1636</v>
      </c>
      <c r="R1385" s="9" t="s">
        <v>1637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s="9" t="s">
        <v>1636</v>
      </c>
      <c r="R1386" s="9" t="s">
        <v>1637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s="9" t="s">
        <v>1636</v>
      </c>
      <c r="R1387" s="9" t="s">
        <v>1637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s="9" t="s">
        <v>1636</v>
      </c>
      <c r="R1388" s="9" t="s">
        <v>1637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s="9" t="s">
        <v>1636</v>
      </c>
      <c r="R1389" s="9" t="s">
        <v>1637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s="9" t="s">
        <v>1636</v>
      </c>
      <c r="R1390" s="9" t="s">
        <v>1637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s="9" t="s">
        <v>1636</v>
      </c>
      <c r="R1391" s="9" t="s">
        <v>1637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s="9" t="s">
        <v>1636</v>
      </c>
      <c r="R1392" s="9" t="s">
        <v>1637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s="9" t="s">
        <v>1636</v>
      </c>
      <c r="R1393" s="9" t="s">
        <v>1637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s="9" t="s">
        <v>1636</v>
      </c>
      <c r="R1394" s="9" t="s">
        <v>1637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s="9" t="s">
        <v>1636</v>
      </c>
      <c r="R1395" s="9" t="s">
        <v>1637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s="9" t="s">
        <v>1636</v>
      </c>
      <c r="R1396" s="9" t="s">
        <v>1637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s="9" t="s">
        <v>1636</v>
      </c>
      <c r="R1397" s="9" t="s">
        <v>1637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s="9" t="s">
        <v>1636</v>
      </c>
      <c r="R1398" s="9" t="s">
        <v>1637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s="9" t="s">
        <v>1636</v>
      </c>
      <c r="R1399" s="9" t="s">
        <v>1637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s="9" t="s">
        <v>1636</v>
      </c>
      <c r="R1400" s="9" t="s">
        <v>1637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s="9" t="s">
        <v>1636</v>
      </c>
      <c r="R1401" s="9" t="s">
        <v>1637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s="9" t="s">
        <v>1636</v>
      </c>
      <c r="R1402" s="9" t="s">
        <v>1637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s="9" t="s">
        <v>1636</v>
      </c>
      <c r="R1403" s="9" t="s">
        <v>1637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s="9" t="s">
        <v>1636</v>
      </c>
      <c r="R1404" s="9" t="s">
        <v>1637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s="9" t="s">
        <v>1636</v>
      </c>
      <c r="R1405" s="9" t="s">
        <v>1637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s="9" t="s">
        <v>1511</v>
      </c>
      <c r="R1406" s="9" t="s">
        <v>2915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s="9" t="s">
        <v>1511</v>
      </c>
      <c r="R1407" s="9" t="s">
        <v>2915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s="9" t="s">
        <v>1511</v>
      </c>
      <c r="R1408" s="9" t="s">
        <v>2915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s="9" t="s">
        <v>1511</v>
      </c>
      <c r="R1409" s="9" t="s">
        <v>2915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si="106"/>
        <v>12</v>
      </c>
      <c r="Q1410" s="9" t="s">
        <v>1511</v>
      </c>
      <c r="R1410" s="9" t="s">
        <v>2915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ref="P1411:P1474" si="111">IFERROR(ROUND(E1411/L1411,2),0)</f>
        <v>0</v>
      </c>
      <c r="Q1411" s="9" t="s">
        <v>1511</v>
      </c>
      <c r="R1411" s="9" t="s">
        <v>2915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s="9" t="s">
        <v>1511</v>
      </c>
      <c r="R1412" s="9" t="s">
        <v>2915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s="9" t="s">
        <v>1511</v>
      </c>
      <c r="R1413" s="9" t="s">
        <v>2915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s="9" t="s">
        <v>1511</v>
      </c>
      <c r="R1414" s="9" t="s">
        <v>2915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s="9" t="s">
        <v>1511</v>
      </c>
      <c r="R1415" s="9" t="s">
        <v>2915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s="9" t="s">
        <v>1511</v>
      </c>
      <c r="R1416" s="9" t="s">
        <v>2915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s="9" t="s">
        <v>1511</v>
      </c>
      <c r="R1417" s="9" t="s">
        <v>2915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s="9" t="s">
        <v>1511</v>
      </c>
      <c r="R1418" s="9" t="s">
        <v>2915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s="9" t="s">
        <v>1511</v>
      </c>
      <c r="R1419" s="9" t="s">
        <v>2915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s="9" t="s">
        <v>1511</v>
      </c>
      <c r="R1420" s="9" t="s">
        <v>2915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s="9" t="s">
        <v>1511</v>
      </c>
      <c r="R1421" s="9" t="s">
        <v>2915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s="9" t="s">
        <v>1511</v>
      </c>
      <c r="R1422" s="9" t="s">
        <v>2915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s="9" t="s">
        <v>1511</v>
      </c>
      <c r="R1423" s="9" t="s">
        <v>2915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s="9" t="s">
        <v>1511</v>
      </c>
      <c r="R1424" s="9" t="s">
        <v>2915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s="9" t="s">
        <v>1511</v>
      </c>
      <c r="R1425" s="9" t="s">
        <v>2915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s="9" t="s">
        <v>1511</v>
      </c>
      <c r="R1426" s="9" t="s">
        <v>2915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s="9" t="s">
        <v>1511</v>
      </c>
      <c r="R1427" s="9" t="s">
        <v>2915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s="9" t="s">
        <v>1511</v>
      </c>
      <c r="R1428" s="9" t="s">
        <v>2915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s="9" t="s">
        <v>1511</v>
      </c>
      <c r="R1429" s="9" t="s">
        <v>2915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s="9" t="s">
        <v>1511</v>
      </c>
      <c r="R1430" s="9" t="s">
        <v>2915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s="9" t="s">
        <v>1511</v>
      </c>
      <c r="R1431" s="9" t="s">
        <v>2915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s="9" t="s">
        <v>1511</v>
      </c>
      <c r="R1432" s="9" t="s">
        <v>2915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s="9" t="s">
        <v>1511</v>
      </c>
      <c r="R1433" s="9" t="s">
        <v>2915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s="9" t="s">
        <v>1511</v>
      </c>
      <c r="R1434" s="9" t="s">
        <v>2915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s="9" t="s">
        <v>1511</v>
      </c>
      <c r="R1435" s="9" t="s">
        <v>2915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s="9" t="s">
        <v>1511</v>
      </c>
      <c r="R1436" s="9" t="s">
        <v>2915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s="9" t="s">
        <v>1511</v>
      </c>
      <c r="R1437" s="9" t="s">
        <v>2915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s="9" t="s">
        <v>1511</v>
      </c>
      <c r="R1438" s="9" t="s">
        <v>2915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s="9" t="s">
        <v>1511</v>
      </c>
      <c r="R1439" s="9" t="s">
        <v>2915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s="9" t="s">
        <v>1511</v>
      </c>
      <c r="R1440" s="9" t="s">
        <v>2915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s="9" t="s">
        <v>1511</v>
      </c>
      <c r="R1441" s="9" t="s">
        <v>2915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s="9" t="s">
        <v>1511</v>
      </c>
      <c r="R1442" s="9" t="s">
        <v>2915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s="9" t="s">
        <v>1511</v>
      </c>
      <c r="R1443" s="9" t="s">
        <v>2915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s="9" t="s">
        <v>1511</v>
      </c>
      <c r="R1444" s="9" t="s">
        <v>2915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s="9" t="s">
        <v>1511</v>
      </c>
      <c r="R1445" s="9" t="s">
        <v>2915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s="9" t="s">
        <v>1511</v>
      </c>
      <c r="R1446" s="9" t="s">
        <v>2915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s="9" t="s">
        <v>1511</v>
      </c>
      <c r="R1447" s="9" t="s">
        <v>2915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s="9" t="s">
        <v>1511</v>
      </c>
      <c r="R1448" s="9" t="s">
        <v>2915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s="9" t="s">
        <v>1511</v>
      </c>
      <c r="R1449" s="9" t="s">
        <v>2915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s="9" t="s">
        <v>1511</v>
      </c>
      <c r="R1450" s="9" t="s">
        <v>2915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s="9" t="s">
        <v>1511</v>
      </c>
      <c r="R1451" s="9" t="s">
        <v>2915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s="9" t="s">
        <v>1511</v>
      </c>
      <c r="R1452" s="9" t="s">
        <v>2915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s="9" t="s">
        <v>1511</v>
      </c>
      <c r="R1453" s="9" t="s">
        <v>2915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s="9" t="s">
        <v>1511</v>
      </c>
      <c r="R1454" s="9" t="s">
        <v>2915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s="9" t="s">
        <v>1511</v>
      </c>
      <c r="R1455" s="9" t="s">
        <v>2915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s="9" t="s">
        <v>1511</v>
      </c>
      <c r="R1456" s="9" t="s">
        <v>2915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s="9" t="s">
        <v>1511</v>
      </c>
      <c r="R1457" s="9" t="s">
        <v>2915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s="9" t="s">
        <v>1511</v>
      </c>
      <c r="R1458" s="9" t="s">
        <v>2915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s="9" t="s">
        <v>1511</v>
      </c>
      <c r="R1459" s="9" t="s">
        <v>2915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s="9" t="s">
        <v>1511</v>
      </c>
      <c r="R1460" s="9" t="s">
        <v>2915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s="9" t="s">
        <v>1511</v>
      </c>
      <c r="R1461" s="9" t="s">
        <v>2915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s="9" t="s">
        <v>1511</v>
      </c>
      <c r="R1462" s="9" t="s">
        <v>2915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s="9" t="s">
        <v>1511</v>
      </c>
      <c r="R1463" s="9" t="s">
        <v>3031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s="9" t="s">
        <v>1511</v>
      </c>
      <c r="R1464" s="9" t="s">
        <v>3031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s="9" t="s">
        <v>1511</v>
      </c>
      <c r="R1465" s="9" t="s">
        <v>3031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s="9" t="s">
        <v>1511</v>
      </c>
      <c r="R1466" s="9" t="s">
        <v>3031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s="9" t="s">
        <v>1511</v>
      </c>
      <c r="R1467" s="9" t="s">
        <v>3031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s="9" t="s">
        <v>1511</v>
      </c>
      <c r="R1468" s="9" t="s">
        <v>3031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s="9" t="s">
        <v>1511</v>
      </c>
      <c r="R1469" s="9" t="s">
        <v>3031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s="9" t="s">
        <v>1511</v>
      </c>
      <c r="R1470" s="9" t="s">
        <v>3031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s="9" t="s">
        <v>1511</v>
      </c>
      <c r="R1471" s="9" t="s">
        <v>3031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s="9" t="s">
        <v>1511</v>
      </c>
      <c r="R1472" s="9" t="s">
        <v>3031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s="9" t="s">
        <v>1511</v>
      </c>
      <c r="R1473" s="9" t="s">
        <v>3031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si="111"/>
        <v>103.2</v>
      </c>
      <c r="Q1474" s="9" t="s">
        <v>1511</v>
      </c>
      <c r="R1474" s="9" t="s">
        <v>3031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ref="P1475:P1538" si="116">IFERROR(ROUND(E1475/L1475,2),0)</f>
        <v>38.46</v>
      </c>
      <c r="Q1475" s="9" t="s">
        <v>1511</v>
      </c>
      <c r="R1475" s="9" t="s">
        <v>3031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s="9" t="s">
        <v>1511</v>
      </c>
      <c r="R1476" s="9" t="s">
        <v>3031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s="9" t="s">
        <v>1511</v>
      </c>
      <c r="R1477" s="9" t="s">
        <v>3031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s="9" t="s">
        <v>1511</v>
      </c>
      <c r="R1478" s="9" t="s">
        <v>3031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s="9" t="s">
        <v>1511</v>
      </c>
      <c r="R1479" s="9" t="s">
        <v>3031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s="9" t="s">
        <v>1511</v>
      </c>
      <c r="R1480" s="9" t="s">
        <v>3031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s="9" t="s">
        <v>1511</v>
      </c>
      <c r="R1481" s="9" t="s">
        <v>3031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s="9" t="s">
        <v>1511</v>
      </c>
      <c r="R1482" s="9" t="s">
        <v>3031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s="9" t="s">
        <v>1511</v>
      </c>
      <c r="R1483" s="9" t="s">
        <v>1594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s="9" t="s">
        <v>1511</v>
      </c>
      <c r="R1484" s="9" t="s">
        <v>1594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s="9" t="s">
        <v>1511</v>
      </c>
      <c r="R1485" s="9" t="s">
        <v>1594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s="9" t="s">
        <v>1511</v>
      </c>
      <c r="R1486" s="9" t="s">
        <v>1594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s="9" t="s">
        <v>1511</v>
      </c>
      <c r="R1487" s="9" t="s">
        <v>1594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s="9" t="s">
        <v>1511</v>
      </c>
      <c r="R1488" s="9" t="s">
        <v>1594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s="9" t="s">
        <v>1511</v>
      </c>
      <c r="R1489" s="9" t="s">
        <v>1594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s="9" t="s">
        <v>1511</v>
      </c>
      <c r="R1490" s="9" t="s">
        <v>1594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s="9" t="s">
        <v>1511</v>
      </c>
      <c r="R1491" s="9" t="s">
        <v>1594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s="9" t="s">
        <v>1511</v>
      </c>
      <c r="R1492" s="9" t="s">
        <v>1594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s="9" t="s">
        <v>1511</v>
      </c>
      <c r="R1493" s="9" t="s">
        <v>1594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s="9" t="s">
        <v>1511</v>
      </c>
      <c r="R1494" s="9" t="s">
        <v>1594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s="9" t="s">
        <v>1511</v>
      </c>
      <c r="R1495" s="9" t="s">
        <v>1594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s="9" t="s">
        <v>1511</v>
      </c>
      <c r="R1496" s="9" t="s">
        <v>1594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s="9" t="s">
        <v>1511</v>
      </c>
      <c r="R1497" s="9" t="s">
        <v>1594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s="9" t="s">
        <v>1511</v>
      </c>
      <c r="R1498" s="9" t="s">
        <v>1594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s="9" t="s">
        <v>1511</v>
      </c>
      <c r="R1499" s="9" t="s">
        <v>1594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s="9" t="s">
        <v>1511</v>
      </c>
      <c r="R1500" s="9" t="s">
        <v>1594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s="9" t="s">
        <v>1511</v>
      </c>
      <c r="R1501" s="9" t="s">
        <v>1594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s="9" t="s">
        <v>1511</v>
      </c>
      <c r="R1502" s="9" t="s">
        <v>1594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s="9" t="s">
        <v>2469</v>
      </c>
      <c r="R1503" s="9" t="s">
        <v>2470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s="9" t="s">
        <v>2469</v>
      </c>
      <c r="R1504" s="9" t="s">
        <v>2470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s="9" t="s">
        <v>2469</v>
      </c>
      <c r="R1505" s="9" t="s">
        <v>2470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s="9" t="s">
        <v>2469</v>
      </c>
      <c r="R1506" s="9" t="s">
        <v>2470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s="9" t="s">
        <v>2469</v>
      </c>
      <c r="R1507" s="9" t="s">
        <v>2470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s="9" t="s">
        <v>2469</v>
      </c>
      <c r="R1508" s="9" t="s">
        <v>2470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s="9" t="s">
        <v>2469</v>
      </c>
      <c r="R1509" s="9" t="s">
        <v>2470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s="9" t="s">
        <v>2469</v>
      </c>
      <c r="R1510" s="9" t="s">
        <v>2470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s="9" t="s">
        <v>2469</v>
      </c>
      <c r="R1511" s="9" t="s">
        <v>2470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s="9" t="s">
        <v>2469</v>
      </c>
      <c r="R1512" s="9" t="s">
        <v>2470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s="9" t="s">
        <v>2469</v>
      </c>
      <c r="R1513" s="9" t="s">
        <v>2470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s="9" t="s">
        <v>2469</v>
      </c>
      <c r="R1514" s="9" t="s">
        <v>2470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s="9" t="s">
        <v>2469</v>
      </c>
      <c r="R1515" s="9" t="s">
        <v>2470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s="9" t="s">
        <v>2469</v>
      </c>
      <c r="R1516" s="9" t="s">
        <v>2470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s="9" t="s">
        <v>2469</v>
      </c>
      <c r="R1517" s="9" t="s">
        <v>2470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s="9" t="s">
        <v>2469</v>
      </c>
      <c r="R1518" s="9" t="s">
        <v>2470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s="9" t="s">
        <v>2469</v>
      </c>
      <c r="R1519" s="9" t="s">
        <v>2470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s="9" t="s">
        <v>2469</v>
      </c>
      <c r="R1520" s="9" t="s">
        <v>2470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s="9" t="s">
        <v>2469</v>
      </c>
      <c r="R1521" s="9" t="s">
        <v>2470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s="9" t="s">
        <v>2469</v>
      </c>
      <c r="R1522" s="9" t="s">
        <v>2470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s="9" t="s">
        <v>2469</v>
      </c>
      <c r="R1523" s="9" t="s">
        <v>2470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s="9" t="s">
        <v>2469</v>
      </c>
      <c r="R1524" s="9" t="s">
        <v>2470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s="9" t="s">
        <v>2469</v>
      </c>
      <c r="R1525" s="9" t="s">
        <v>2470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s="9" t="s">
        <v>2469</v>
      </c>
      <c r="R1526" s="9" t="s">
        <v>2470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s="9" t="s">
        <v>2469</v>
      </c>
      <c r="R1527" s="9" t="s">
        <v>2470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s="9" t="s">
        <v>2469</v>
      </c>
      <c r="R1528" s="9" t="s">
        <v>2470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s="9" t="s">
        <v>2469</v>
      </c>
      <c r="R1529" s="9" t="s">
        <v>2470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s="9" t="s">
        <v>2469</v>
      </c>
      <c r="R1530" s="9" t="s">
        <v>2470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s="9" t="s">
        <v>2469</v>
      </c>
      <c r="R1531" s="9" t="s">
        <v>2470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s="9" t="s">
        <v>2469</v>
      </c>
      <c r="R1532" s="9" t="s">
        <v>2470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s="9" t="s">
        <v>2469</v>
      </c>
      <c r="R1533" s="9" t="s">
        <v>2470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s="9" t="s">
        <v>2469</v>
      </c>
      <c r="R1534" s="9" t="s">
        <v>2470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s="9" t="s">
        <v>2469</v>
      </c>
      <c r="R1535" s="9" t="s">
        <v>2470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s="9" t="s">
        <v>2469</v>
      </c>
      <c r="R1536" s="9" t="s">
        <v>2470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s="9" t="s">
        <v>2469</v>
      </c>
      <c r="R1537" s="9" t="s">
        <v>2470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si="116"/>
        <v>66.02</v>
      </c>
      <c r="Q1538" s="9" t="s">
        <v>2469</v>
      </c>
      <c r="R1538" s="9" t="s">
        <v>2470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ref="P1539:P1602" si="121">IFERROR(ROUND(E1539/L1539,2),0)</f>
        <v>96.38</v>
      </c>
      <c r="Q1539" s="9" t="s">
        <v>2469</v>
      </c>
      <c r="R1539" s="9" t="s">
        <v>2470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s="9" t="s">
        <v>2469</v>
      </c>
      <c r="R1540" s="9" t="s">
        <v>2470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s="9" t="s">
        <v>2469</v>
      </c>
      <c r="R1541" s="9" t="s">
        <v>2470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s="9" t="s">
        <v>2469</v>
      </c>
      <c r="R1542" s="9" t="s">
        <v>2470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s="9" t="s">
        <v>2469</v>
      </c>
      <c r="R1543" s="9" t="s">
        <v>3194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s="9" t="s">
        <v>2469</v>
      </c>
      <c r="R1544" s="9" t="s">
        <v>3194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s="9" t="s">
        <v>2469</v>
      </c>
      <c r="R1545" s="9" t="s">
        <v>3194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s="9" t="s">
        <v>2469</v>
      </c>
      <c r="R1546" s="9" t="s">
        <v>3194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s="9" t="s">
        <v>2469</v>
      </c>
      <c r="R1547" s="9" t="s">
        <v>3194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s="9" t="s">
        <v>2469</v>
      </c>
      <c r="R1548" s="9" t="s">
        <v>3194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s="9" t="s">
        <v>2469</v>
      </c>
      <c r="R1549" s="9" t="s">
        <v>3194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s="9" t="s">
        <v>2469</v>
      </c>
      <c r="R1550" s="9" t="s">
        <v>3194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s="9" t="s">
        <v>2469</v>
      </c>
      <c r="R1551" s="9" t="s">
        <v>3194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s="9" t="s">
        <v>2469</v>
      </c>
      <c r="R1552" s="9" t="s">
        <v>3194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s="9" t="s">
        <v>2469</v>
      </c>
      <c r="R1553" s="9" t="s">
        <v>3194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s="9" t="s">
        <v>2469</v>
      </c>
      <c r="R1554" s="9" t="s">
        <v>3194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s="9" t="s">
        <v>2469</v>
      </c>
      <c r="R1555" s="9" t="s">
        <v>3194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s="9" t="s">
        <v>2469</v>
      </c>
      <c r="R1556" s="9" t="s">
        <v>3194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s="9" t="s">
        <v>2469</v>
      </c>
      <c r="R1557" s="9" t="s">
        <v>3194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s="9" t="s">
        <v>2469</v>
      </c>
      <c r="R1558" s="9" t="s">
        <v>3194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s="9" t="s">
        <v>2469</v>
      </c>
      <c r="R1559" s="9" t="s">
        <v>3194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s="9" t="s">
        <v>2469</v>
      </c>
      <c r="R1560" s="9" t="s">
        <v>3194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s="9" t="s">
        <v>2469</v>
      </c>
      <c r="R1561" s="9" t="s">
        <v>3194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s="9" t="s">
        <v>2469</v>
      </c>
      <c r="R1562" s="9" t="s">
        <v>3194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s="9" t="s">
        <v>1511</v>
      </c>
      <c r="R1563" s="9" t="s">
        <v>3236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s="9" t="s">
        <v>1511</v>
      </c>
      <c r="R1564" s="9" t="s">
        <v>3236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s="9" t="s">
        <v>1511</v>
      </c>
      <c r="R1565" s="9" t="s">
        <v>3236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s="9" t="s">
        <v>1511</v>
      </c>
      <c r="R1566" s="9" t="s">
        <v>3236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s="9" t="s">
        <v>1511</v>
      </c>
      <c r="R1567" s="9" t="s">
        <v>3236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s="9" t="s">
        <v>1511</v>
      </c>
      <c r="R1568" s="9" t="s">
        <v>3236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s="9" t="s">
        <v>1511</v>
      </c>
      <c r="R1569" s="9" t="s">
        <v>3236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s="9" t="s">
        <v>1511</v>
      </c>
      <c r="R1570" s="9" t="s">
        <v>3236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s="9" t="s">
        <v>1511</v>
      </c>
      <c r="R1571" s="9" t="s">
        <v>3236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s="9" t="s">
        <v>1511</v>
      </c>
      <c r="R1572" s="9" t="s">
        <v>3236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s="9" t="s">
        <v>1511</v>
      </c>
      <c r="R1573" s="9" t="s">
        <v>3236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s="9" t="s">
        <v>1511</v>
      </c>
      <c r="R1574" s="9" t="s">
        <v>3236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s="9" t="s">
        <v>1511</v>
      </c>
      <c r="R1575" s="9" t="s">
        <v>3236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s="9" t="s">
        <v>1511</v>
      </c>
      <c r="R1576" s="9" t="s">
        <v>3236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s="9" t="s">
        <v>1511</v>
      </c>
      <c r="R1577" s="9" t="s">
        <v>3236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s="9" t="s">
        <v>1511</v>
      </c>
      <c r="R1578" s="9" t="s">
        <v>3236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s="9" t="s">
        <v>1511</v>
      </c>
      <c r="R1579" s="9" t="s">
        <v>3236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s="9" t="s">
        <v>1511</v>
      </c>
      <c r="R1580" s="9" t="s">
        <v>3236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s="9" t="s">
        <v>1511</v>
      </c>
      <c r="R1581" s="9" t="s">
        <v>3236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s="9" t="s">
        <v>1511</v>
      </c>
      <c r="R1582" s="9" t="s">
        <v>3236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s="9" t="s">
        <v>2469</v>
      </c>
      <c r="R1583" s="9" t="s">
        <v>3278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s="9" t="s">
        <v>2469</v>
      </c>
      <c r="R1584" s="9" t="s">
        <v>3278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s="9" t="s">
        <v>2469</v>
      </c>
      <c r="R1585" s="9" t="s">
        <v>3278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s="9" t="s">
        <v>2469</v>
      </c>
      <c r="R1586" s="9" t="s">
        <v>3278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s="9" t="s">
        <v>2469</v>
      </c>
      <c r="R1587" s="9" t="s">
        <v>3278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s="9" t="s">
        <v>2469</v>
      </c>
      <c r="R1588" s="9" t="s">
        <v>3278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s="9" t="s">
        <v>2469</v>
      </c>
      <c r="R1589" s="9" t="s">
        <v>3278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s="9" t="s">
        <v>2469</v>
      </c>
      <c r="R1590" s="9" t="s">
        <v>3278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s="9" t="s">
        <v>2469</v>
      </c>
      <c r="R1591" s="9" t="s">
        <v>3278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s="9" t="s">
        <v>2469</v>
      </c>
      <c r="R1592" s="9" t="s">
        <v>3278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s="9" t="s">
        <v>2469</v>
      </c>
      <c r="R1593" s="9" t="s">
        <v>3278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s="9" t="s">
        <v>2469</v>
      </c>
      <c r="R1594" s="9" t="s">
        <v>3278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s="9" t="s">
        <v>2469</v>
      </c>
      <c r="R1595" s="9" t="s">
        <v>3278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s="9" t="s">
        <v>2469</v>
      </c>
      <c r="R1596" s="9" t="s">
        <v>3278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s="9" t="s">
        <v>2469</v>
      </c>
      <c r="R1597" s="9" t="s">
        <v>3278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s="9" t="s">
        <v>2469</v>
      </c>
      <c r="R1598" s="9" t="s">
        <v>3278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s="9" t="s">
        <v>2469</v>
      </c>
      <c r="R1599" s="9" t="s">
        <v>3278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s="9" t="s">
        <v>2469</v>
      </c>
      <c r="R1600" s="9" t="s">
        <v>3278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s="9" t="s">
        <v>2469</v>
      </c>
      <c r="R1601" s="9" t="s">
        <v>3278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si="121"/>
        <v>40.78</v>
      </c>
      <c r="Q1602" s="9" t="s">
        <v>2469</v>
      </c>
      <c r="R1602" s="9" t="s">
        <v>3278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ref="P1603:P1666" si="126">IFERROR(ROUND(E1603/L1603,2),0)</f>
        <v>48.33</v>
      </c>
      <c r="Q1603" s="9" t="s">
        <v>1636</v>
      </c>
      <c r="R1603" s="9" t="s">
        <v>1637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s="9" t="s">
        <v>1636</v>
      </c>
      <c r="R1604" s="9" t="s">
        <v>1637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s="9" t="s">
        <v>1636</v>
      </c>
      <c r="R1605" s="9" t="s">
        <v>1637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s="9" t="s">
        <v>1636</v>
      </c>
      <c r="R1606" s="9" t="s">
        <v>1637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s="9" t="s">
        <v>1636</v>
      </c>
      <c r="R1607" s="9" t="s">
        <v>1637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s="9" t="s">
        <v>1636</v>
      </c>
      <c r="R1608" s="9" t="s">
        <v>1637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s="9" t="s">
        <v>1636</v>
      </c>
      <c r="R1609" s="9" t="s">
        <v>1637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s="9" t="s">
        <v>1636</v>
      </c>
      <c r="R1610" s="9" t="s">
        <v>1637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s="9" t="s">
        <v>1636</v>
      </c>
      <c r="R1611" s="9" t="s">
        <v>1637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s="9" t="s">
        <v>1636</v>
      </c>
      <c r="R1612" s="9" t="s">
        <v>1637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s="9" t="s">
        <v>1636</v>
      </c>
      <c r="R1613" s="9" t="s">
        <v>1637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s="9" t="s">
        <v>1636</v>
      </c>
      <c r="R1614" s="9" t="s">
        <v>1637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s="9" t="s">
        <v>1636</v>
      </c>
      <c r="R1615" s="9" t="s">
        <v>1637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s="9" t="s">
        <v>1636</v>
      </c>
      <c r="R1616" s="9" t="s">
        <v>1637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s="9" t="s">
        <v>1636</v>
      </c>
      <c r="R1617" s="9" t="s">
        <v>1637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s="9" t="s">
        <v>1636</v>
      </c>
      <c r="R1618" s="9" t="s">
        <v>1637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s="9" t="s">
        <v>1636</v>
      </c>
      <c r="R1619" s="9" t="s">
        <v>1637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s="9" t="s">
        <v>1636</v>
      </c>
      <c r="R1620" s="9" t="s">
        <v>1637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s="9" t="s">
        <v>1636</v>
      </c>
      <c r="R1621" s="9" t="s">
        <v>1637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s="9" t="s">
        <v>1636</v>
      </c>
      <c r="R1622" s="9" t="s">
        <v>1637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s="9" t="s">
        <v>1636</v>
      </c>
      <c r="R1623" s="9" t="s">
        <v>1637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s="9" t="s">
        <v>1636</v>
      </c>
      <c r="R1624" s="9" t="s">
        <v>1637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s="9" t="s">
        <v>1636</v>
      </c>
      <c r="R1625" s="9" t="s">
        <v>1637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s="9" t="s">
        <v>1636</v>
      </c>
      <c r="R1626" s="9" t="s">
        <v>1637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s="9" t="s">
        <v>1636</v>
      </c>
      <c r="R1627" s="9" t="s">
        <v>1637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s="9" t="s">
        <v>1636</v>
      </c>
      <c r="R1628" s="9" t="s">
        <v>1637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s="9" t="s">
        <v>1636</v>
      </c>
      <c r="R1629" s="9" t="s">
        <v>1637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s="9" t="s">
        <v>1636</v>
      </c>
      <c r="R1630" s="9" t="s">
        <v>1637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s="9" t="s">
        <v>1636</v>
      </c>
      <c r="R1631" s="9" t="s">
        <v>1637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s="9" t="s">
        <v>1636</v>
      </c>
      <c r="R1632" s="9" t="s">
        <v>1637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s="9" t="s">
        <v>1636</v>
      </c>
      <c r="R1633" s="9" t="s">
        <v>1637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s="9" t="s">
        <v>1636</v>
      </c>
      <c r="R1634" s="9" t="s">
        <v>1637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s="9" t="s">
        <v>1636</v>
      </c>
      <c r="R1635" s="9" t="s">
        <v>1637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s="9" t="s">
        <v>1636</v>
      </c>
      <c r="R1636" s="9" t="s">
        <v>1637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s="9" t="s">
        <v>1636</v>
      </c>
      <c r="R1637" s="9" t="s">
        <v>1637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s="9" t="s">
        <v>1636</v>
      </c>
      <c r="R1638" s="9" t="s">
        <v>1637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s="9" t="s">
        <v>1636</v>
      </c>
      <c r="R1639" s="9" t="s">
        <v>1637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s="9" t="s">
        <v>1636</v>
      </c>
      <c r="R1640" s="9" t="s">
        <v>1637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s="9" t="s">
        <v>1636</v>
      </c>
      <c r="R1641" s="9" t="s">
        <v>1637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s="9" t="s">
        <v>1636</v>
      </c>
      <c r="R1642" s="9" t="s">
        <v>1637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s="9" t="s">
        <v>1636</v>
      </c>
      <c r="R1643" s="9" t="s">
        <v>3400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s="9" t="s">
        <v>1636</v>
      </c>
      <c r="R1644" s="9" t="s">
        <v>3400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s="9" t="s">
        <v>1636</v>
      </c>
      <c r="R1645" s="9" t="s">
        <v>3400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s="9" t="s">
        <v>1636</v>
      </c>
      <c r="R1646" s="9" t="s">
        <v>3400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s="9" t="s">
        <v>1636</v>
      </c>
      <c r="R1647" s="9" t="s">
        <v>3400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s="9" t="s">
        <v>1636</v>
      </c>
      <c r="R1648" s="9" t="s">
        <v>3400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s="9" t="s">
        <v>1636</v>
      </c>
      <c r="R1649" s="9" t="s">
        <v>3400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s="9" t="s">
        <v>1636</v>
      </c>
      <c r="R1650" s="9" t="s">
        <v>3400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s="9" t="s">
        <v>1636</v>
      </c>
      <c r="R1651" s="9" t="s">
        <v>3400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s="9" t="s">
        <v>1636</v>
      </c>
      <c r="R1652" s="9" t="s">
        <v>3400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s="9" t="s">
        <v>1636</v>
      </c>
      <c r="R1653" s="9" t="s">
        <v>3400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s="9" t="s">
        <v>1636</v>
      </c>
      <c r="R1654" s="9" t="s">
        <v>3400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s="9" t="s">
        <v>1636</v>
      </c>
      <c r="R1655" s="9" t="s">
        <v>3400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s="9" t="s">
        <v>1636</v>
      </c>
      <c r="R1656" s="9" t="s">
        <v>3400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s="9" t="s">
        <v>1636</v>
      </c>
      <c r="R1657" s="9" t="s">
        <v>3400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s="9" t="s">
        <v>1636</v>
      </c>
      <c r="R1658" s="9" t="s">
        <v>3400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s="9" t="s">
        <v>1636</v>
      </c>
      <c r="R1659" s="9" t="s">
        <v>3400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s="9" t="s">
        <v>1636</v>
      </c>
      <c r="R1660" s="9" t="s">
        <v>3400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s="9" t="s">
        <v>1636</v>
      </c>
      <c r="R1661" s="9" t="s">
        <v>3400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s="9" t="s">
        <v>1636</v>
      </c>
      <c r="R1662" s="9" t="s">
        <v>3400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s="9" t="s">
        <v>1636</v>
      </c>
      <c r="R1663" s="9" t="s">
        <v>3400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s="9" t="s">
        <v>1636</v>
      </c>
      <c r="R1664" s="9" t="s">
        <v>3400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s="9" t="s">
        <v>1636</v>
      </c>
      <c r="R1665" s="9" t="s">
        <v>3400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1636</v>
      </c>
      <c r="R1666" s="9" t="s">
        <v>3400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ref="P1667:P1730" si="131">IFERROR(ROUND(E1667/L1667,2),0)</f>
        <v>44.96</v>
      </c>
      <c r="Q1667" s="9" t="s">
        <v>1636</v>
      </c>
      <c r="R1667" s="9" t="s">
        <v>3400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s="9" t="s">
        <v>1636</v>
      </c>
      <c r="R1668" s="9" t="s">
        <v>3400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s="9" t="s">
        <v>1636</v>
      </c>
      <c r="R1669" s="9" t="s">
        <v>3400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s="9" t="s">
        <v>1636</v>
      </c>
      <c r="R1670" s="9" t="s">
        <v>3400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s="9" t="s">
        <v>1636</v>
      </c>
      <c r="R1671" s="9" t="s">
        <v>3400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s="9" t="s">
        <v>1636</v>
      </c>
      <c r="R1672" s="9" t="s">
        <v>3400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s="9" t="s">
        <v>1636</v>
      </c>
      <c r="R1673" s="9" t="s">
        <v>3400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s="9" t="s">
        <v>1636</v>
      </c>
      <c r="R1674" s="9" t="s">
        <v>3400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s="9" t="s">
        <v>1636</v>
      </c>
      <c r="R1675" s="9" t="s">
        <v>3400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s="9" t="s">
        <v>1636</v>
      </c>
      <c r="R1676" s="9" t="s">
        <v>3400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s="9" t="s">
        <v>1636</v>
      </c>
      <c r="R1677" s="9" t="s">
        <v>3400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s="9" t="s">
        <v>1636</v>
      </c>
      <c r="R1678" s="9" t="s">
        <v>3400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s="9" t="s">
        <v>1636</v>
      </c>
      <c r="R1679" s="9" t="s">
        <v>3400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s="9" t="s">
        <v>1636</v>
      </c>
      <c r="R1680" s="9" t="s">
        <v>3400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s="9" t="s">
        <v>1636</v>
      </c>
      <c r="R1681" s="9" t="s">
        <v>3400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s="9" t="s">
        <v>1636</v>
      </c>
      <c r="R1682" s="9" t="s">
        <v>3400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s="9" t="s">
        <v>1636</v>
      </c>
      <c r="R1683" s="9" t="s">
        <v>3483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s="9" t="s">
        <v>1636</v>
      </c>
      <c r="R1684" s="9" t="s">
        <v>3483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s="9" t="s">
        <v>1636</v>
      </c>
      <c r="R1685" s="9" t="s">
        <v>3483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s="9" t="s">
        <v>1636</v>
      </c>
      <c r="R1686" s="9" t="s">
        <v>3483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s="9" t="s">
        <v>1636</v>
      </c>
      <c r="R1687" s="9" t="s">
        <v>3483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s="9" t="s">
        <v>1636</v>
      </c>
      <c r="R1688" s="9" t="s">
        <v>3483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s="9" t="s">
        <v>1636</v>
      </c>
      <c r="R1689" s="9" t="s">
        <v>3483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s="9" t="s">
        <v>1636</v>
      </c>
      <c r="R1690" s="9" t="s">
        <v>3483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s="9" t="s">
        <v>1636</v>
      </c>
      <c r="R1691" s="9" t="s">
        <v>3483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s="9" t="s">
        <v>1636</v>
      </c>
      <c r="R1692" s="9" t="s">
        <v>3483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s="9" t="s">
        <v>1636</v>
      </c>
      <c r="R1693" s="9" t="s">
        <v>3483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s="9" t="s">
        <v>1636</v>
      </c>
      <c r="R1694" s="9" t="s">
        <v>3483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s="9" t="s">
        <v>1636</v>
      </c>
      <c r="R1695" s="9" t="s">
        <v>3483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s="9" t="s">
        <v>1636</v>
      </c>
      <c r="R1696" s="9" t="s">
        <v>3483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s="9" t="s">
        <v>1636</v>
      </c>
      <c r="R1697" s="9" t="s">
        <v>3483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s="9" t="s">
        <v>1636</v>
      </c>
      <c r="R1698" s="9" t="s">
        <v>3483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s="9" t="s">
        <v>1636</v>
      </c>
      <c r="R1699" s="9" t="s">
        <v>3483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s="9" t="s">
        <v>1636</v>
      </c>
      <c r="R1700" s="9" t="s">
        <v>3483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s="9" t="s">
        <v>1636</v>
      </c>
      <c r="R1701" s="9" t="s">
        <v>3483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s="9" t="s">
        <v>1636</v>
      </c>
      <c r="R1702" s="9" t="s">
        <v>3483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s="9" t="s">
        <v>1636</v>
      </c>
      <c r="R1703" s="9" t="s">
        <v>3483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s="9" t="s">
        <v>1636</v>
      </c>
      <c r="R1704" s="9" t="s">
        <v>3483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s="9" t="s">
        <v>1636</v>
      </c>
      <c r="R1705" s="9" t="s">
        <v>3483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s="9" t="s">
        <v>1636</v>
      </c>
      <c r="R1706" s="9" t="s">
        <v>3483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s="9" t="s">
        <v>1636</v>
      </c>
      <c r="R1707" s="9" t="s">
        <v>3483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s="9" t="s">
        <v>1636</v>
      </c>
      <c r="R1708" s="9" t="s">
        <v>3483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s="9" t="s">
        <v>1636</v>
      </c>
      <c r="R1709" s="9" t="s">
        <v>3483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s="9" t="s">
        <v>1636</v>
      </c>
      <c r="R1710" s="9" t="s">
        <v>3483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s="9" t="s">
        <v>1636</v>
      </c>
      <c r="R1711" s="9" t="s">
        <v>3483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s="9" t="s">
        <v>1636</v>
      </c>
      <c r="R1712" s="9" t="s">
        <v>3483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s="9" t="s">
        <v>1636</v>
      </c>
      <c r="R1713" s="9" t="s">
        <v>3483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s="9" t="s">
        <v>1636</v>
      </c>
      <c r="R1714" s="9" t="s">
        <v>3483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s="9" t="s">
        <v>1636</v>
      </c>
      <c r="R1715" s="9" t="s">
        <v>3483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s="9" t="s">
        <v>1636</v>
      </c>
      <c r="R1716" s="9" t="s">
        <v>3483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s="9" t="s">
        <v>1636</v>
      </c>
      <c r="R1717" s="9" t="s">
        <v>3483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s="9" t="s">
        <v>1636</v>
      </c>
      <c r="R1718" s="9" t="s">
        <v>3483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s="9" t="s">
        <v>1636</v>
      </c>
      <c r="R1719" s="9" t="s">
        <v>3483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s="9" t="s">
        <v>1636</v>
      </c>
      <c r="R1720" s="9" t="s">
        <v>3483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s="9" t="s">
        <v>1636</v>
      </c>
      <c r="R1721" s="9" t="s">
        <v>3483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s="9" t="s">
        <v>1636</v>
      </c>
      <c r="R1722" s="9" t="s">
        <v>3483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s="9" t="s">
        <v>1636</v>
      </c>
      <c r="R1723" s="9" t="s">
        <v>3483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s="9" t="s">
        <v>1636</v>
      </c>
      <c r="R1724" s="9" t="s">
        <v>3483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s="9" t="s">
        <v>1636</v>
      </c>
      <c r="R1725" s="9" t="s">
        <v>3483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s="9" t="s">
        <v>1636</v>
      </c>
      <c r="R1726" s="9" t="s">
        <v>3483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s="9" t="s">
        <v>1636</v>
      </c>
      <c r="R1727" s="9" t="s">
        <v>3483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s="9" t="s">
        <v>1636</v>
      </c>
      <c r="R1728" s="9" t="s">
        <v>3483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s="9" t="s">
        <v>1636</v>
      </c>
      <c r="R1729" s="9" t="s">
        <v>3483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si="131"/>
        <v>122.14</v>
      </c>
      <c r="Q1730" s="9" t="s">
        <v>1636</v>
      </c>
      <c r="R1730" s="9" t="s">
        <v>3483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ref="P1731:P1794" si="136">IFERROR(ROUND(E1731/L1731,2),0)</f>
        <v>0</v>
      </c>
      <c r="Q1731" s="9" t="s">
        <v>1636</v>
      </c>
      <c r="R1731" s="9" t="s">
        <v>3483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s="9" t="s">
        <v>1636</v>
      </c>
      <c r="R1732" s="9" t="s">
        <v>3483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s="9" t="s">
        <v>1636</v>
      </c>
      <c r="R1733" s="9" t="s">
        <v>3483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s="9" t="s">
        <v>1636</v>
      </c>
      <c r="R1734" s="9" t="s">
        <v>3483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s="9" t="s">
        <v>1636</v>
      </c>
      <c r="R1735" s="9" t="s">
        <v>3483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s="9" t="s">
        <v>1636</v>
      </c>
      <c r="R1736" s="9" t="s">
        <v>3483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s="9" t="s">
        <v>1636</v>
      </c>
      <c r="R1737" s="9" t="s">
        <v>3483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s="9" t="s">
        <v>1636</v>
      </c>
      <c r="R1738" s="9" t="s">
        <v>3483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s="9" t="s">
        <v>1636</v>
      </c>
      <c r="R1739" s="9" t="s">
        <v>3483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s="9" t="s">
        <v>1636</v>
      </c>
      <c r="R1740" s="9" t="s">
        <v>3483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s="9" t="s">
        <v>1636</v>
      </c>
      <c r="R1741" s="9" t="s">
        <v>3483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s="9" t="s">
        <v>1636</v>
      </c>
      <c r="R1742" s="9" t="s">
        <v>3483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s="9" t="s">
        <v>2469</v>
      </c>
      <c r="R1743" s="9" t="s">
        <v>2470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s="9" t="s">
        <v>2469</v>
      </c>
      <c r="R1744" s="9" t="s">
        <v>2470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s="9" t="s">
        <v>2469</v>
      </c>
      <c r="R1745" s="9" t="s">
        <v>2470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s="9" t="s">
        <v>2469</v>
      </c>
      <c r="R1746" s="9" t="s">
        <v>2470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s="9" t="s">
        <v>2469</v>
      </c>
      <c r="R1747" s="9" t="s">
        <v>2470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s="9" t="s">
        <v>2469</v>
      </c>
      <c r="R1748" s="9" t="s">
        <v>2470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s="9" t="s">
        <v>2469</v>
      </c>
      <c r="R1749" s="9" t="s">
        <v>2470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s="9" t="s">
        <v>2469</v>
      </c>
      <c r="R1750" s="9" t="s">
        <v>2470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s="9" t="s">
        <v>2469</v>
      </c>
      <c r="R1751" s="9" t="s">
        <v>2470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s="9" t="s">
        <v>2469</v>
      </c>
      <c r="R1752" s="9" t="s">
        <v>2470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s="9" t="s">
        <v>2469</v>
      </c>
      <c r="R1753" s="9" t="s">
        <v>2470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s="9" t="s">
        <v>2469</v>
      </c>
      <c r="R1754" s="9" t="s">
        <v>2470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s="9" t="s">
        <v>2469</v>
      </c>
      <c r="R1755" s="9" t="s">
        <v>2470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s="9" t="s">
        <v>2469</v>
      </c>
      <c r="R1756" s="9" t="s">
        <v>2470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s="9" t="s">
        <v>2469</v>
      </c>
      <c r="R1757" s="9" t="s">
        <v>2470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s="9" t="s">
        <v>2469</v>
      </c>
      <c r="R1758" s="9" t="s">
        <v>2470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s="9" t="s">
        <v>2469</v>
      </c>
      <c r="R1759" s="9" t="s">
        <v>2470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s="9" t="s">
        <v>2469</v>
      </c>
      <c r="R1760" s="9" t="s">
        <v>2470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s="9" t="s">
        <v>2469</v>
      </c>
      <c r="R1761" s="9" t="s">
        <v>2470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s="9" t="s">
        <v>2469</v>
      </c>
      <c r="R1762" s="9" t="s">
        <v>2470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s="9" t="s">
        <v>2469</v>
      </c>
      <c r="R1763" s="9" t="s">
        <v>2470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s="9" t="s">
        <v>2469</v>
      </c>
      <c r="R1764" s="9" t="s">
        <v>2470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s="9" t="s">
        <v>2469</v>
      </c>
      <c r="R1765" s="9" t="s">
        <v>2470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s="9" t="s">
        <v>2469</v>
      </c>
      <c r="R1766" s="9" t="s">
        <v>2470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s="9" t="s">
        <v>2469</v>
      </c>
      <c r="R1767" s="9" t="s">
        <v>2470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s="9" t="s">
        <v>2469</v>
      </c>
      <c r="R1768" s="9" t="s">
        <v>2470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s="9" t="s">
        <v>2469</v>
      </c>
      <c r="R1769" s="9" t="s">
        <v>2470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s="9" t="s">
        <v>2469</v>
      </c>
      <c r="R1770" s="9" t="s">
        <v>2470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s="9" t="s">
        <v>2469</v>
      </c>
      <c r="R1771" s="9" t="s">
        <v>2470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s="9" t="s">
        <v>2469</v>
      </c>
      <c r="R1772" s="9" t="s">
        <v>2470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s="9" t="s">
        <v>2469</v>
      </c>
      <c r="R1773" s="9" t="s">
        <v>2470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s="9" t="s">
        <v>2469</v>
      </c>
      <c r="R1774" s="9" t="s">
        <v>2470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s="9" t="s">
        <v>2469</v>
      </c>
      <c r="R1775" s="9" t="s">
        <v>2470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s="9" t="s">
        <v>2469</v>
      </c>
      <c r="R1776" s="9" t="s">
        <v>2470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s="9" t="s">
        <v>2469</v>
      </c>
      <c r="R1777" s="9" t="s">
        <v>2470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s="9" t="s">
        <v>2469</v>
      </c>
      <c r="R1778" s="9" t="s">
        <v>2470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s="9" t="s">
        <v>2469</v>
      </c>
      <c r="R1779" s="9" t="s">
        <v>2470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s="9" t="s">
        <v>2469</v>
      </c>
      <c r="R1780" s="9" t="s">
        <v>2470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s="9" t="s">
        <v>2469</v>
      </c>
      <c r="R1781" s="9" t="s">
        <v>2470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s="9" t="s">
        <v>2469</v>
      </c>
      <c r="R1782" s="9" t="s">
        <v>2470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s="9" t="s">
        <v>2469</v>
      </c>
      <c r="R1783" s="9" t="s">
        <v>2470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s="9" t="s">
        <v>2469</v>
      </c>
      <c r="R1784" s="9" t="s">
        <v>2470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s="9" t="s">
        <v>2469</v>
      </c>
      <c r="R1785" s="9" t="s">
        <v>2470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s="9" t="s">
        <v>2469</v>
      </c>
      <c r="R1786" s="9" t="s">
        <v>2470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s="9" t="s">
        <v>2469</v>
      </c>
      <c r="R1787" s="9" t="s">
        <v>2470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s="9" t="s">
        <v>2469</v>
      </c>
      <c r="R1788" s="9" t="s">
        <v>2470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s="9" t="s">
        <v>2469</v>
      </c>
      <c r="R1789" s="9" t="s">
        <v>2470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s="9" t="s">
        <v>2469</v>
      </c>
      <c r="R1790" s="9" t="s">
        <v>2470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s="9" t="s">
        <v>2469</v>
      </c>
      <c r="R1791" s="9" t="s">
        <v>2470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s="9" t="s">
        <v>2469</v>
      </c>
      <c r="R1792" s="9" t="s">
        <v>2470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s="9" t="s">
        <v>2469</v>
      </c>
      <c r="R1793" s="9" t="s">
        <v>2470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si="136"/>
        <v>109.94</v>
      </c>
      <c r="Q1794" s="9" t="s">
        <v>2469</v>
      </c>
      <c r="R1794" s="9" t="s">
        <v>2470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ref="P1795:P1858" si="141">IFERROR(ROUND(E1795/L1795,2),0)</f>
        <v>20</v>
      </c>
      <c r="Q1795" s="9" t="s">
        <v>2469</v>
      </c>
      <c r="R1795" s="9" t="s">
        <v>2470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s="9" t="s">
        <v>2469</v>
      </c>
      <c r="R1796" s="9" t="s">
        <v>2470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s="9" t="s">
        <v>2469</v>
      </c>
      <c r="R1797" s="9" t="s">
        <v>2470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s="9" t="s">
        <v>2469</v>
      </c>
      <c r="R1798" s="9" t="s">
        <v>2470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s="9" t="s">
        <v>2469</v>
      </c>
      <c r="R1799" s="9" t="s">
        <v>2470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s="9" t="s">
        <v>2469</v>
      </c>
      <c r="R1800" s="9" t="s">
        <v>2470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s="9" t="s">
        <v>2469</v>
      </c>
      <c r="R1801" s="9" t="s">
        <v>2470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s="9" t="s">
        <v>2469</v>
      </c>
      <c r="R1802" s="9" t="s">
        <v>2470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s="9" t="s">
        <v>2469</v>
      </c>
      <c r="R1803" s="9" t="s">
        <v>2470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s="9" t="s">
        <v>2469</v>
      </c>
      <c r="R1804" s="9" t="s">
        <v>2470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s="9" t="s">
        <v>2469</v>
      </c>
      <c r="R1805" s="9" t="s">
        <v>2470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s="9" t="s">
        <v>2469</v>
      </c>
      <c r="R1806" s="9" t="s">
        <v>2470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s="9" t="s">
        <v>2469</v>
      </c>
      <c r="R1807" s="9" t="s">
        <v>2470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s="9" t="s">
        <v>2469</v>
      </c>
      <c r="R1808" s="9" t="s">
        <v>2470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s="9" t="s">
        <v>2469</v>
      </c>
      <c r="R1809" s="9" t="s">
        <v>2470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s="9" t="s">
        <v>2469</v>
      </c>
      <c r="R1810" s="9" t="s">
        <v>2470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s="9" t="s">
        <v>2469</v>
      </c>
      <c r="R1811" s="9" t="s">
        <v>2470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s="9" t="s">
        <v>2469</v>
      </c>
      <c r="R1812" s="9" t="s">
        <v>2470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s="9" t="s">
        <v>2469</v>
      </c>
      <c r="R1813" s="9" t="s">
        <v>2470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s="9" t="s">
        <v>2469</v>
      </c>
      <c r="R1814" s="9" t="s">
        <v>2470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s="9" t="s">
        <v>2469</v>
      </c>
      <c r="R1815" s="9" t="s">
        <v>2470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s="9" t="s">
        <v>2469</v>
      </c>
      <c r="R1816" s="9" t="s">
        <v>2470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s="9" t="s">
        <v>2469</v>
      </c>
      <c r="R1817" s="9" t="s">
        <v>2470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s="9" t="s">
        <v>2469</v>
      </c>
      <c r="R1818" s="9" t="s">
        <v>2470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s="9" t="s">
        <v>2469</v>
      </c>
      <c r="R1819" s="9" t="s">
        <v>2470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s="9" t="s">
        <v>2469</v>
      </c>
      <c r="R1820" s="9" t="s">
        <v>2470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s="9" t="s">
        <v>2469</v>
      </c>
      <c r="R1821" s="9" t="s">
        <v>2470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s="9" t="s">
        <v>2469</v>
      </c>
      <c r="R1822" s="9" t="s">
        <v>2470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s="9" t="s">
        <v>1636</v>
      </c>
      <c r="R1823" s="9" t="s">
        <v>1637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s="9" t="s">
        <v>1636</v>
      </c>
      <c r="R1824" s="9" t="s">
        <v>1637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s="9" t="s">
        <v>1636</v>
      </c>
      <c r="R1825" s="9" t="s">
        <v>1637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s="9" t="s">
        <v>1636</v>
      </c>
      <c r="R1826" s="9" t="s">
        <v>1637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s="9" t="s">
        <v>1636</v>
      </c>
      <c r="R1827" s="9" t="s">
        <v>1637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s="9" t="s">
        <v>1636</v>
      </c>
      <c r="R1828" s="9" t="s">
        <v>1637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s="9" t="s">
        <v>1636</v>
      </c>
      <c r="R1829" s="9" t="s">
        <v>1637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s="9" t="s">
        <v>1636</v>
      </c>
      <c r="R1830" s="9" t="s">
        <v>1637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s="9" t="s">
        <v>1636</v>
      </c>
      <c r="R1831" s="9" t="s">
        <v>1637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s="9" t="s">
        <v>1636</v>
      </c>
      <c r="R1832" s="9" t="s">
        <v>1637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s="9" t="s">
        <v>1636</v>
      </c>
      <c r="R1833" s="9" t="s">
        <v>1637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s="9" t="s">
        <v>1636</v>
      </c>
      <c r="R1834" s="9" t="s">
        <v>1637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s="9" t="s">
        <v>1636</v>
      </c>
      <c r="R1835" s="9" t="s">
        <v>1637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s="9" t="s">
        <v>1636</v>
      </c>
      <c r="R1836" s="9" t="s">
        <v>1637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s="9" t="s">
        <v>1636</v>
      </c>
      <c r="R1837" s="9" t="s">
        <v>1637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s="9" t="s">
        <v>1636</v>
      </c>
      <c r="R1838" s="9" t="s">
        <v>1637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s="9" t="s">
        <v>1636</v>
      </c>
      <c r="R1839" s="9" t="s">
        <v>1637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s="9" t="s">
        <v>1636</v>
      </c>
      <c r="R1840" s="9" t="s">
        <v>1637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s="9" t="s">
        <v>1636</v>
      </c>
      <c r="R1841" s="9" t="s">
        <v>1637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s="9" t="s">
        <v>1636</v>
      </c>
      <c r="R1842" s="9" t="s">
        <v>1637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s="9" t="s">
        <v>1636</v>
      </c>
      <c r="R1843" s="9" t="s">
        <v>1637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s="9" t="s">
        <v>1636</v>
      </c>
      <c r="R1844" s="9" t="s">
        <v>1637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s="9" t="s">
        <v>1636</v>
      </c>
      <c r="R1845" s="9" t="s">
        <v>1637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s="9" t="s">
        <v>1636</v>
      </c>
      <c r="R1846" s="9" t="s">
        <v>1637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s="9" t="s">
        <v>1636</v>
      </c>
      <c r="R1847" s="9" t="s">
        <v>1637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s="9" t="s">
        <v>1636</v>
      </c>
      <c r="R1848" s="9" t="s">
        <v>1637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s="9" t="s">
        <v>1636</v>
      </c>
      <c r="R1849" s="9" t="s">
        <v>1637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s="9" t="s">
        <v>1636</v>
      </c>
      <c r="R1850" s="9" t="s">
        <v>1637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s="9" t="s">
        <v>1636</v>
      </c>
      <c r="R1851" s="9" t="s">
        <v>1637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s="9" t="s">
        <v>1636</v>
      </c>
      <c r="R1852" s="9" t="s">
        <v>1637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s="9" t="s">
        <v>1636</v>
      </c>
      <c r="R1853" s="9" t="s">
        <v>1637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s="9" t="s">
        <v>1636</v>
      </c>
      <c r="R1854" s="9" t="s">
        <v>1637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s="9" t="s">
        <v>1636</v>
      </c>
      <c r="R1855" s="9" t="s">
        <v>1637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s="9" t="s">
        <v>1636</v>
      </c>
      <c r="R1856" s="9" t="s">
        <v>1637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s="9" t="s">
        <v>1636</v>
      </c>
      <c r="R1857" s="9" t="s">
        <v>1637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si="141"/>
        <v>53.29</v>
      </c>
      <c r="Q1858" s="9" t="s">
        <v>1636</v>
      </c>
      <c r="R1858" s="9" t="s">
        <v>1637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1636</v>
      </c>
      <c r="R1859" s="9" t="s">
        <v>1637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s="9" t="s">
        <v>1636</v>
      </c>
      <c r="R1860" s="9" t="s">
        <v>1637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s="9" t="s">
        <v>1636</v>
      </c>
      <c r="R1861" s="9" t="s">
        <v>1637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s="9" t="s">
        <v>1636</v>
      </c>
      <c r="R1862" s="9" t="s">
        <v>1637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s="9" t="s">
        <v>2221</v>
      </c>
      <c r="R1863" s="9" t="s">
        <v>2344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s="9" t="s">
        <v>2221</v>
      </c>
      <c r="R1864" s="9" t="s">
        <v>2344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s="9" t="s">
        <v>2221</v>
      </c>
      <c r="R1865" s="9" t="s">
        <v>2344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s="9" t="s">
        <v>2221</v>
      </c>
      <c r="R1866" s="9" t="s">
        <v>2344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s="9" t="s">
        <v>2221</v>
      </c>
      <c r="R1867" s="9" t="s">
        <v>2344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s="9" t="s">
        <v>2221</v>
      </c>
      <c r="R1868" s="9" t="s">
        <v>2344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s="9" t="s">
        <v>2221</v>
      </c>
      <c r="R1869" s="9" t="s">
        <v>2344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s="9" t="s">
        <v>2221</v>
      </c>
      <c r="R1870" s="9" t="s">
        <v>2344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s="9" t="s">
        <v>2221</v>
      </c>
      <c r="R1871" s="9" t="s">
        <v>2344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s="9" t="s">
        <v>2221</v>
      </c>
      <c r="R1872" s="9" t="s">
        <v>2344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s="9" t="s">
        <v>2221</v>
      </c>
      <c r="R1873" s="9" t="s">
        <v>2344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s="9" t="s">
        <v>2221</v>
      </c>
      <c r="R1874" s="9" t="s">
        <v>2344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s="9" t="s">
        <v>2221</v>
      </c>
      <c r="R1875" s="9" t="s">
        <v>2344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s="9" t="s">
        <v>2221</v>
      </c>
      <c r="R1876" s="9" t="s">
        <v>2344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s="9" t="s">
        <v>2221</v>
      </c>
      <c r="R1877" s="9" t="s">
        <v>2344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s="9" t="s">
        <v>2221</v>
      </c>
      <c r="R1878" s="9" t="s">
        <v>2344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s="9" t="s">
        <v>2221</v>
      </c>
      <c r="R1879" s="9" t="s">
        <v>2344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s="9" t="s">
        <v>2221</v>
      </c>
      <c r="R1880" s="9" t="s">
        <v>2344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s="9" t="s">
        <v>2221</v>
      </c>
      <c r="R1881" s="9" t="s">
        <v>2344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s="9" t="s">
        <v>2221</v>
      </c>
      <c r="R1882" s="9" t="s">
        <v>2344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s="9" t="s">
        <v>1636</v>
      </c>
      <c r="R1883" s="9" t="s">
        <v>1843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s="9" t="s">
        <v>1636</v>
      </c>
      <c r="R1884" s="9" t="s">
        <v>1843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s="9" t="s">
        <v>1636</v>
      </c>
      <c r="R1885" s="9" t="s">
        <v>1843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s="9" t="s">
        <v>1636</v>
      </c>
      <c r="R1886" s="9" t="s">
        <v>1843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s="9" t="s">
        <v>1636</v>
      </c>
      <c r="R1887" s="9" t="s">
        <v>1843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s="9" t="s">
        <v>1636</v>
      </c>
      <c r="R1888" s="9" t="s">
        <v>1843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s="9" t="s">
        <v>1636</v>
      </c>
      <c r="R1889" s="9" t="s">
        <v>1843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s="9" t="s">
        <v>1636</v>
      </c>
      <c r="R1890" s="9" t="s">
        <v>1843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s="9" t="s">
        <v>1636</v>
      </c>
      <c r="R1891" s="9" t="s">
        <v>1843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s="9" t="s">
        <v>1636</v>
      </c>
      <c r="R1892" s="9" t="s">
        <v>1843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s="9" t="s">
        <v>1636</v>
      </c>
      <c r="R1893" s="9" t="s">
        <v>1843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s="9" t="s">
        <v>1636</v>
      </c>
      <c r="R1894" s="9" t="s">
        <v>1843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s="9" t="s">
        <v>1636</v>
      </c>
      <c r="R1895" s="9" t="s">
        <v>1843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s="9" t="s">
        <v>1636</v>
      </c>
      <c r="R1896" s="9" t="s">
        <v>1843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s="9" t="s">
        <v>1636</v>
      </c>
      <c r="R1897" s="9" t="s">
        <v>1843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s="9" t="s">
        <v>1636</v>
      </c>
      <c r="R1898" s="9" t="s">
        <v>1843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s="9" t="s">
        <v>1636</v>
      </c>
      <c r="R1899" s="9" t="s">
        <v>1843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s="9" t="s">
        <v>1636</v>
      </c>
      <c r="R1900" s="9" t="s">
        <v>1843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s="9" t="s">
        <v>1636</v>
      </c>
      <c r="R1901" s="9" t="s">
        <v>1843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s="9" t="s">
        <v>1636</v>
      </c>
      <c r="R1902" s="9" t="s">
        <v>1843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s="9" t="s">
        <v>1143</v>
      </c>
      <c r="R1903" s="9" t="s">
        <v>3926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s="9" t="s">
        <v>1143</v>
      </c>
      <c r="R1904" s="9" t="s">
        <v>3926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s="9" t="s">
        <v>1143</v>
      </c>
      <c r="R1905" s="9" t="s">
        <v>3926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s="9" t="s">
        <v>1143</v>
      </c>
      <c r="R1906" s="9" t="s">
        <v>3926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s="9" t="s">
        <v>1143</v>
      </c>
      <c r="R1907" s="9" t="s">
        <v>3926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s="9" t="s">
        <v>1143</v>
      </c>
      <c r="R1908" s="9" t="s">
        <v>3926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s="9" t="s">
        <v>1143</v>
      </c>
      <c r="R1909" s="9" t="s">
        <v>3926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s="9" t="s">
        <v>1143</v>
      </c>
      <c r="R1910" s="9" t="s">
        <v>3926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s="9" t="s">
        <v>1143</v>
      </c>
      <c r="R1911" s="9" t="s">
        <v>3926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s="9" t="s">
        <v>1143</v>
      </c>
      <c r="R1912" s="9" t="s">
        <v>3926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s="9" t="s">
        <v>1143</v>
      </c>
      <c r="R1913" s="9" t="s">
        <v>3926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s="9" t="s">
        <v>1143</v>
      </c>
      <c r="R1914" s="9" t="s">
        <v>3926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s="9" t="s">
        <v>1143</v>
      </c>
      <c r="R1915" s="9" t="s">
        <v>3926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s="9" t="s">
        <v>1143</v>
      </c>
      <c r="R1916" s="9" t="s">
        <v>3926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s="9" t="s">
        <v>1143</v>
      </c>
      <c r="R1917" s="9" t="s">
        <v>3926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s="9" t="s">
        <v>1143</v>
      </c>
      <c r="R1918" s="9" t="s">
        <v>3926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s="9" t="s">
        <v>1143</v>
      </c>
      <c r="R1919" s="9" t="s">
        <v>3926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s="9" t="s">
        <v>1143</v>
      </c>
      <c r="R1920" s="9" t="s">
        <v>3926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s="9" t="s">
        <v>1143</v>
      </c>
      <c r="R1921" s="9" t="s">
        <v>3926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si="146"/>
        <v>40.98</v>
      </c>
      <c r="Q1922" s="9" t="s">
        <v>1143</v>
      </c>
      <c r="R1922" s="9" t="s">
        <v>3926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ref="P1923:P1986" si="151">IFERROR(ROUND(E1923/L1923,2),0)</f>
        <v>54</v>
      </c>
      <c r="Q1923" s="9" t="s">
        <v>1636</v>
      </c>
      <c r="R1923" s="9" t="s">
        <v>1843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s="9" t="s">
        <v>1636</v>
      </c>
      <c r="R1924" s="9" t="s">
        <v>1843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s="9" t="s">
        <v>1636</v>
      </c>
      <c r="R1925" s="9" t="s">
        <v>1843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s="9" t="s">
        <v>1636</v>
      </c>
      <c r="R1926" s="9" t="s">
        <v>1843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s="9" t="s">
        <v>1636</v>
      </c>
      <c r="R1927" s="9" t="s">
        <v>1843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s="9" t="s">
        <v>1636</v>
      </c>
      <c r="R1928" s="9" t="s">
        <v>1843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s="9" t="s">
        <v>1636</v>
      </c>
      <c r="R1929" s="9" t="s">
        <v>1843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s="9" t="s">
        <v>1636</v>
      </c>
      <c r="R1930" s="9" t="s">
        <v>1843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s="9" t="s">
        <v>1636</v>
      </c>
      <c r="R1931" s="9" t="s">
        <v>1843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s="9" t="s">
        <v>1636</v>
      </c>
      <c r="R1932" s="9" t="s">
        <v>1843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s="9" t="s">
        <v>1636</v>
      </c>
      <c r="R1933" s="9" t="s">
        <v>1843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s="9" t="s">
        <v>1636</v>
      </c>
      <c r="R1934" s="9" t="s">
        <v>1843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s="9" t="s">
        <v>1636</v>
      </c>
      <c r="R1935" s="9" t="s">
        <v>1843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s="9" t="s">
        <v>1636</v>
      </c>
      <c r="R1936" s="9" t="s">
        <v>1843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s="9" t="s">
        <v>1636</v>
      </c>
      <c r="R1937" s="9" t="s">
        <v>1843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s="9" t="s">
        <v>1636</v>
      </c>
      <c r="R1938" s="9" t="s">
        <v>1843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s="9" t="s">
        <v>1636</v>
      </c>
      <c r="R1939" s="9" t="s">
        <v>1843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s="9" t="s">
        <v>1636</v>
      </c>
      <c r="R1940" s="9" t="s">
        <v>1843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s="9" t="s">
        <v>1636</v>
      </c>
      <c r="R1941" s="9" t="s">
        <v>1843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s="9" t="s">
        <v>1636</v>
      </c>
      <c r="R1942" s="9" t="s">
        <v>1843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s="9" t="s">
        <v>1143</v>
      </c>
      <c r="R1943" s="9" t="s">
        <v>4008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s="9" t="s">
        <v>1143</v>
      </c>
      <c r="R1944" s="9" t="s">
        <v>4008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s="9" t="s">
        <v>1143</v>
      </c>
      <c r="R1945" s="9" t="s">
        <v>4008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s="9" t="s">
        <v>1143</v>
      </c>
      <c r="R1946" s="9" t="s">
        <v>4008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s="9" t="s">
        <v>1143</v>
      </c>
      <c r="R1947" s="9" t="s">
        <v>4008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s="9" t="s">
        <v>1143</v>
      </c>
      <c r="R1948" s="9" t="s">
        <v>4008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s="9" t="s">
        <v>1143</v>
      </c>
      <c r="R1949" s="9" t="s">
        <v>4008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s="9" t="s">
        <v>1143</v>
      </c>
      <c r="R1950" s="9" t="s">
        <v>4008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s="9" t="s">
        <v>1143</v>
      </c>
      <c r="R1951" s="9" t="s">
        <v>4008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s="9" t="s">
        <v>1143</v>
      </c>
      <c r="R1952" s="9" t="s">
        <v>4008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s="9" t="s">
        <v>1143</v>
      </c>
      <c r="R1953" s="9" t="s">
        <v>4008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s="9" t="s">
        <v>1143</v>
      </c>
      <c r="R1954" s="9" t="s">
        <v>4008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s="9" t="s">
        <v>1143</v>
      </c>
      <c r="R1955" s="9" t="s">
        <v>4008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s="9" t="s">
        <v>1143</v>
      </c>
      <c r="R1956" s="9" t="s">
        <v>4008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s="9" t="s">
        <v>1143</v>
      </c>
      <c r="R1957" s="9" t="s">
        <v>4008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s="9" t="s">
        <v>1143</v>
      </c>
      <c r="R1958" s="9" t="s">
        <v>4008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s="9" t="s">
        <v>1143</v>
      </c>
      <c r="R1959" s="9" t="s">
        <v>4008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s="9" t="s">
        <v>1143</v>
      </c>
      <c r="R1960" s="9" t="s">
        <v>4008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s="9" t="s">
        <v>1143</v>
      </c>
      <c r="R1961" s="9" t="s">
        <v>4008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s="9" t="s">
        <v>1143</v>
      </c>
      <c r="R1962" s="9" t="s">
        <v>4008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s="9" t="s">
        <v>1143</v>
      </c>
      <c r="R1963" s="9" t="s">
        <v>4008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s="9" t="s">
        <v>1143</v>
      </c>
      <c r="R1964" s="9" t="s">
        <v>4008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s="9" t="s">
        <v>1143</v>
      </c>
      <c r="R1965" s="9" t="s">
        <v>4008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s="9" t="s">
        <v>1143</v>
      </c>
      <c r="R1966" s="9" t="s">
        <v>4008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s="9" t="s">
        <v>1143</v>
      </c>
      <c r="R1967" s="9" t="s">
        <v>4008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s="9" t="s">
        <v>1143</v>
      </c>
      <c r="R1968" s="9" t="s">
        <v>4008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s="9" t="s">
        <v>1143</v>
      </c>
      <c r="R1969" s="9" t="s">
        <v>4008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s="9" t="s">
        <v>1143</v>
      </c>
      <c r="R1970" s="9" t="s">
        <v>4008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s="9" t="s">
        <v>1143</v>
      </c>
      <c r="R1971" s="9" t="s">
        <v>4008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s="9" t="s">
        <v>1143</v>
      </c>
      <c r="R1972" s="9" t="s">
        <v>4008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s="9" t="s">
        <v>1143</v>
      </c>
      <c r="R1973" s="9" t="s">
        <v>4008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s="9" t="s">
        <v>1143</v>
      </c>
      <c r="R1974" s="9" t="s">
        <v>4008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s="9" t="s">
        <v>1143</v>
      </c>
      <c r="R1975" s="9" t="s">
        <v>4008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s="9" t="s">
        <v>1143</v>
      </c>
      <c r="R1976" s="9" t="s">
        <v>4008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s="9" t="s">
        <v>1143</v>
      </c>
      <c r="R1977" s="9" t="s">
        <v>4008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s="9" t="s">
        <v>1143</v>
      </c>
      <c r="R1978" s="9" t="s">
        <v>4008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s="9" t="s">
        <v>1143</v>
      </c>
      <c r="R1979" s="9" t="s">
        <v>4008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s="9" t="s">
        <v>1143</v>
      </c>
      <c r="R1980" s="9" t="s">
        <v>4008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s="9" t="s">
        <v>1143</v>
      </c>
      <c r="R1981" s="9" t="s">
        <v>4008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s="9" t="s">
        <v>1143</v>
      </c>
      <c r="R1982" s="9" t="s">
        <v>4008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s="9" t="s">
        <v>2469</v>
      </c>
      <c r="R1983" s="9" t="s">
        <v>4090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s="9" t="s">
        <v>2469</v>
      </c>
      <c r="R1984" s="9" t="s">
        <v>4090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s="9" t="s">
        <v>2469</v>
      </c>
      <c r="R1985" s="9" t="s">
        <v>4090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si="151"/>
        <v>453.14</v>
      </c>
      <c r="Q1986" s="9" t="s">
        <v>2469</v>
      </c>
      <c r="R1986" s="9" t="s">
        <v>4090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ref="P1987:P2050" si="156">IFERROR(ROUND(E1987/L1987,2),0)</f>
        <v>12.75</v>
      </c>
      <c r="Q1987" s="9" t="s">
        <v>2469</v>
      </c>
      <c r="R1987" s="9" t="s">
        <v>4090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s="9" t="s">
        <v>2469</v>
      </c>
      <c r="R1988" s="9" t="s">
        <v>4090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s="9" t="s">
        <v>2469</v>
      </c>
      <c r="R1989" s="9" t="s">
        <v>4090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s="9" t="s">
        <v>2469</v>
      </c>
      <c r="R1990" s="9" t="s">
        <v>4090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s="9" t="s">
        <v>2469</v>
      </c>
      <c r="R1991" s="9" t="s">
        <v>4090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s="9" t="s">
        <v>2469</v>
      </c>
      <c r="R1992" s="9" t="s">
        <v>4090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s="9" t="s">
        <v>2469</v>
      </c>
      <c r="R1993" s="9" t="s">
        <v>4090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s="9" t="s">
        <v>2469</v>
      </c>
      <c r="R1994" s="9" t="s">
        <v>4090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s="9" t="s">
        <v>2469</v>
      </c>
      <c r="R1995" s="9" t="s">
        <v>4090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s="9" t="s">
        <v>2469</v>
      </c>
      <c r="R1996" s="9" t="s">
        <v>4090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s="9" t="s">
        <v>2469</v>
      </c>
      <c r="R1997" s="9" t="s">
        <v>4090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s="9" t="s">
        <v>2469</v>
      </c>
      <c r="R1998" s="9" t="s">
        <v>4090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s="9" t="s">
        <v>2469</v>
      </c>
      <c r="R1999" s="9" t="s">
        <v>4090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s="9" t="s">
        <v>2469</v>
      </c>
      <c r="R2000" s="9" t="s">
        <v>4090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s="9" t="s">
        <v>2469</v>
      </c>
      <c r="R2001" s="9" t="s">
        <v>4090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s="9" t="s">
        <v>2469</v>
      </c>
      <c r="R2002" s="9" t="s">
        <v>4090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s="9" t="s">
        <v>1143</v>
      </c>
      <c r="R2003" s="9" t="s">
        <v>4008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s="9" t="s">
        <v>1143</v>
      </c>
      <c r="R2004" s="9" t="s">
        <v>4008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s="9" t="s">
        <v>1143</v>
      </c>
      <c r="R2005" s="9" t="s">
        <v>4008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s="9" t="s">
        <v>1143</v>
      </c>
      <c r="R2006" s="9" t="s">
        <v>4008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s="9" t="s">
        <v>1143</v>
      </c>
      <c r="R2007" s="9" t="s">
        <v>4008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s="9" t="s">
        <v>1143</v>
      </c>
      <c r="R2008" s="9" t="s">
        <v>4008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s="9" t="s">
        <v>1143</v>
      </c>
      <c r="R2009" s="9" t="s">
        <v>4008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s="9" t="s">
        <v>1143</v>
      </c>
      <c r="R2010" s="9" t="s">
        <v>4008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s="9" t="s">
        <v>1143</v>
      </c>
      <c r="R2011" s="9" t="s">
        <v>4008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s="9" t="s">
        <v>1143</v>
      </c>
      <c r="R2012" s="9" t="s">
        <v>4008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s="9" t="s">
        <v>1143</v>
      </c>
      <c r="R2013" s="9" t="s">
        <v>4008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s="9" t="s">
        <v>1143</v>
      </c>
      <c r="R2014" s="9" t="s">
        <v>4008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s="9" t="s">
        <v>1143</v>
      </c>
      <c r="R2015" s="9" t="s">
        <v>4008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s="9" t="s">
        <v>1143</v>
      </c>
      <c r="R2016" s="9" t="s">
        <v>4008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s="9" t="s">
        <v>1143</v>
      </c>
      <c r="R2017" s="9" t="s">
        <v>4008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s="9" t="s">
        <v>1143</v>
      </c>
      <c r="R2018" s="9" t="s">
        <v>4008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s="9" t="s">
        <v>1143</v>
      </c>
      <c r="R2019" s="9" t="s">
        <v>4008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s="9" t="s">
        <v>1143</v>
      </c>
      <c r="R2020" s="9" t="s">
        <v>4008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s="9" t="s">
        <v>1143</v>
      </c>
      <c r="R2021" s="9" t="s">
        <v>4008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s="9" t="s">
        <v>1143</v>
      </c>
      <c r="R2022" s="9" t="s">
        <v>4008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s="9" t="s">
        <v>1143</v>
      </c>
      <c r="R2023" s="9" t="s">
        <v>4008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s="9" t="s">
        <v>1143</v>
      </c>
      <c r="R2024" s="9" t="s">
        <v>4008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s="9" t="s">
        <v>1143</v>
      </c>
      <c r="R2025" s="9" t="s">
        <v>4008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s="9" t="s">
        <v>1143</v>
      </c>
      <c r="R2026" s="9" t="s">
        <v>4008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s="9" t="s">
        <v>1143</v>
      </c>
      <c r="R2027" s="9" t="s">
        <v>4008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s="9" t="s">
        <v>1143</v>
      </c>
      <c r="R2028" s="9" t="s">
        <v>4008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s="9" t="s">
        <v>1143</v>
      </c>
      <c r="R2029" s="9" t="s">
        <v>4008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s="9" t="s">
        <v>1143</v>
      </c>
      <c r="R2030" s="9" t="s">
        <v>4008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s="9" t="s">
        <v>1143</v>
      </c>
      <c r="R2031" s="9" t="s">
        <v>4008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s="9" t="s">
        <v>1143</v>
      </c>
      <c r="R2032" s="9" t="s">
        <v>4008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s="9" t="s">
        <v>1143</v>
      </c>
      <c r="R2033" s="9" t="s">
        <v>4008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s="9" t="s">
        <v>1143</v>
      </c>
      <c r="R2034" s="9" t="s">
        <v>4008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s="9" t="s">
        <v>1143</v>
      </c>
      <c r="R2035" s="9" t="s">
        <v>4008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s="9" t="s">
        <v>1143</v>
      </c>
      <c r="R2036" s="9" t="s">
        <v>4008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s="9" t="s">
        <v>1143</v>
      </c>
      <c r="R2037" s="9" t="s">
        <v>4008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s="9" t="s">
        <v>1143</v>
      </c>
      <c r="R2038" s="9" t="s">
        <v>4008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s="9" t="s">
        <v>1143</v>
      </c>
      <c r="R2039" s="9" t="s">
        <v>4008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s="9" t="s">
        <v>1143</v>
      </c>
      <c r="R2040" s="9" t="s">
        <v>4008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s="9" t="s">
        <v>1143</v>
      </c>
      <c r="R2041" s="9" t="s">
        <v>4008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s="9" t="s">
        <v>1143</v>
      </c>
      <c r="R2042" s="9" t="s">
        <v>4008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s="9" t="s">
        <v>1143</v>
      </c>
      <c r="R2043" s="9" t="s">
        <v>4008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s="9" t="s">
        <v>1143</v>
      </c>
      <c r="R2044" s="9" t="s">
        <v>4008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s="9" t="s">
        <v>1143</v>
      </c>
      <c r="R2045" s="9" t="s">
        <v>4008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s="9" t="s">
        <v>1143</v>
      </c>
      <c r="R2046" s="9" t="s">
        <v>4008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s="9" t="s">
        <v>1143</v>
      </c>
      <c r="R2047" s="9" t="s">
        <v>4008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s="9" t="s">
        <v>1143</v>
      </c>
      <c r="R2048" s="9" t="s">
        <v>4008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s="9" t="s">
        <v>1143</v>
      </c>
      <c r="R2049" s="9" t="s">
        <v>4008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si="156"/>
        <v>91.83</v>
      </c>
      <c r="Q2050" s="9" t="s">
        <v>1143</v>
      </c>
      <c r="R2050" s="9" t="s">
        <v>4008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1143</v>
      </c>
      <c r="R2051" s="9" t="s">
        <v>4008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s="9" t="s">
        <v>1143</v>
      </c>
      <c r="R2052" s="9" t="s">
        <v>4008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s="9" t="s">
        <v>1143</v>
      </c>
      <c r="R2053" s="9" t="s">
        <v>4008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s="9" t="s">
        <v>1143</v>
      </c>
      <c r="R2054" s="9" t="s">
        <v>4008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s="9" t="s">
        <v>1143</v>
      </c>
      <c r="R2055" s="9" t="s">
        <v>4008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s="9" t="s">
        <v>1143</v>
      </c>
      <c r="R2056" s="9" t="s">
        <v>4008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s="9" t="s">
        <v>1143</v>
      </c>
      <c r="R2057" s="9" t="s">
        <v>4008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s="9" t="s">
        <v>1143</v>
      </c>
      <c r="R2058" s="9" t="s">
        <v>4008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s="9" t="s">
        <v>1143</v>
      </c>
      <c r="R2059" s="9" t="s">
        <v>4008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s="9" t="s">
        <v>1143</v>
      </c>
      <c r="R2060" s="9" t="s">
        <v>4008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s="9" t="s">
        <v>1143</v>
      </c>
      <c r="R2061" s="9" t="s">
        <v>4008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s="9" t="s">
        <v>1143</v>
      </c>
      <c r="R2062" s="9" t="s">
        <v>4008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s="9" t="s">
        <v>1143</v>
      </c>
      <c r="R2063" s="9" t="s">
        <v>4008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s="9" t="s">
        <v>1143</v>
      </c>
      <c r="R2064" s="9" t="s">
        <v>4008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s="9" t="s">
        <v>1143</v>
      </c>
      <c r="R2065" s="9" t="s">
        <v>4008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s="9" t="s">
        <v>1143</v>
      </c>
      <c r="R2066" s="9" t="s">
        <v>4008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s="9" t="s">
        <v>1143</v>
      </c>
      <c r="R2067" s="9" t="s">
        <v>4008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s="9" t="s">
        <v>1143</v>
      </c>
      <c r="R2068" s="9" t="s">
        <v>4008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s="9" t="s">
        <v>1143</v>
      </c>
      <c r="R2069" s="9" t="s">
        <v>4008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s="9" t="s">
        <v>1143</v>
      </c>
      <c r="R2070" s="9" t="s">
        <v>4008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s="9" t="s">
        <v>1143</v>
      </c>
      <c r="R2071" s="9" t="s">
        <v>4008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s="9" t="s">
        <v>1143</v>
      </c>
      <c r="R2072" s="9" t="s">
        <v>4008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s="9" t="s">
        <v>1143</v>
      </c>
      <c r="R2073" s="9" t="s">
        <v>4008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s="9" t="s">
        <v>1143</v>
      </c>
      <c r="R2074" s="9" t="s">
        <v>4008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s="9" t="s">
        <v>1143</v>
      </c>
      <c r="R2075" s="9" t="s">
        <v>4008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s="9" t="s">
        <v>1143</v>
      </c>
      <c r="R2076" s="9" t="s">
        <v>4008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s="9" t="s">
        <v>1143</v>
      </c>
      <c r="R2077" s="9" t="s">
        <v>4008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s="9" t="s">
        <v>1143</v>
      </c>
      <c r="R2078" s="9" t="s">
        <v>4008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s="9" t="s">
        <v>1143</v>
      </c>
      <c r="R2079" s="9" t="s">
        <v>4008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s="9" t="s">
        <v>1143</v>
      </c>
      <c r="R2080" s="9" t="s">
        <v>4008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s="9" t="s">
        <v>1143</v>
      </c>
      <c r="R2081" s="9" t="s">
        <v>4008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s="9" t="s">
        <v>1143</v>
      </c>
      <c r="R2082" s="9" t="s">
        <v>4008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s="9" t="s">
        <v>1636</v>
      </c>
      <c r="R2083" s="9" t="s">
        <v>1843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s="9" t="s">
        <v>1636</v>
      </c>
      <c r="R2084" s="9" t="s">
        <v>1843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s="9" t="s">
        <v>1636</v>
      </c>
      <c r="R2085" s="9" t="s">
        <v>1843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s="9" t="s">
        <v>1636</v>
      </c>
      <c r="R2086" s="9" t="s">
        <v>1843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s="9" t="s">
        <v>1636</v>
      </c>
      <c r="R2087" s="9" t="s">
        <v>1843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s="9" t="s">
        <v>1636</v>
      </c>
      <c r="R2088" s="9" t="s">
        <v>1843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s="9" t="s">
        <v>1636</v>
      </c>
      <c r="R2089" s="9" t="s">
        <v>1843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s="9" t="s">
        <v>1636</v>
      </c>
      <c r="R2090" s="9" t="s">
        <v>1843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s="9" t="s">
        <v>1636</v>
      </c>
      <c r="R2091" s="9" t="s">
        <v>1843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s="9" t="s">
        <v>1636</v>
      </c>
      <c r="R2092" s="9" t="s">
        <v>1843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s="9" t="s">
        <v>1636</v>
      </c>
      <c r="R2093" s="9" t="s">
        <v>1843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s="9" t="s">
        <v>1636</v>
      </c>
      <c r="R2094" s="9" t="s">
        <v>1843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s="9" t="s">
        <v>1636</v>
      </c>
      <c r="R2095" s="9" t="s">
        <v>1843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s="9" t="s">
        <v>1636</v>
      </c>
      <c r="R2096" s="9" t="s">
        <v>1843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s="9" t="s">
        <v>1636</v>
      </c>
      <c r="R2097" s="9" t="s">
        <v>1843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s="9" t="s">
        <v>1636</v>
      </c>
      <c r="R2098" s="9" t="s">
        <v>1843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s="9" t="s">
        <v>1636</v>
      </c>
      <c r="R2099" s="9" t="s">
        <v>1843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s="9" t="s">
        <v>1636</v>
      </c>
      <c r="R2100" s="9" t="s">
        <v>1843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s="9" t="s">
        <v>1636</v>
      </c>
      <c r="R2101" s="9" t="s">
        <v>1843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s="9" t="s">
        <v>1636</v>
      </c>
      <c r="R2102" s="9" t="s">
        <v>1843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s="9" t="s">
        <v>1636</v>
      </c>
      <c r="R2103" s="9" t="s">
        <v>1843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s="9" t="s">
        <v>1636</v>
      </c>
      <c r="R2104" s="9" t="s">
        <v>1843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s="9" t="s">
        <v>1636</v>
      </c>
      <c r="R2105" s="9" t="s">
        <v>1843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s="9" t="s">
        <v>1636</v>
      </c>
      <c r="R2106" s="9" t="s">
        <v>1843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s="9" t="s">
        <v>1636</v>
      </c>
      <c r="R2107" s="9" t="s">
        <v>1843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s="9" t="s">
        <v>1636</v>
      </c>
      <c r="R2108" s="9" t="s">
        <v>1843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s="9" t="s">
        <v>1636</v>
      </c>
      <c r="R2109" s="9" t="s">
        <v>1843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s="9" t="s">
        <v>1636</v>
      </c>
      <c r="R2110" s="9" t="s">
        <v>1843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s="9" t="s">
        <v>1636</v>
      </c>
      <c r="R2111" s="9" t="s">
        <v>1843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s="9" t="s">
        <v>1636</v>
      </c>
      <c r="R2112" s="9" t="s">
        <v>1843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s="9" t="s">
        <v>1636</v>
      </c>
      <c r="R2113" s="9" t="s">
        <v>1843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si="161"/>
        <v>27.27</v>
      </c>
      <c r="Q2114" s="9" t="s">
        <v>1636</v>
      </c>
      <c r="R2114" s="9" t="s">
        <v>1843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1636</v>
      </c>
      <c r="R2115" s="9" t="s">
        <v>1843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s="9" t="s">
        <v>1636</v>
      </c>
      <c r="R2116" s="9" t="s">
        <v>1843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s="9" t="s">
        <v>1636</v>
      </c>
      <c r="R2117" s="9" t="s">
        <v>1843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s="9" t="s">
        <v>1636</v>
      </c>
      <c r="R2118" s="9" t="s">
        <v>1843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s="9" t="s">
        <v>1636</v>
      </c>
      <c r="R2119" s="9" t="s">
        <v>1843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s="9" t="s">
        <v>1636</v>
      </c>
      <c r="R2120" s="9" t="s">
        <v>1843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s="9" t="s">
        <v>1636</v>
      </c>
      <c r="R2121" s="9" t="s">
        <v>1843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s="9" t="s">
        <v>1636</v>
      </c>
      <c r="R2122" s="9" t="s">
        <v>1843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s="9" t="s">
        <v>2221</v>
      </c>
      <c r="R2123" s="9" t="s">
        <v>2222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s="9" t="s">
        <v>2221</v>
      </c>
      <c r="R2124" s="9" t="s">
        <v>2222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s="9" t="s">
        <v>2221</v>
      </c>
      <c r="R2125" s="9" t="s">
        <v>2222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s="9" t="s">
        <v>2221</v>
      </c>
      <c r="R2126" s="9" t="s">
        <v>2222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s="9" t="s">
        <v>2221</v>
      </c>
      <c r="R2127" s="9" t="s">
        <v>2222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s="9" t="s">
        <v>2221</v>
      </c>
      <c r="R2128" s="9" t="s">
        <v>2222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s="9" t="s">
        <v>2221</v>
      </c>
      <c r="R2129" s="9" t="s">
        <v>2222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s="9" t="s">
        <v>2221</v>
      </c>
      <c r="R2130" s="9" t="s">
        <v>2222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s="9" t="s">
        <v>2221</v>
      </c>
      <c r="R2131" s="9" t="s">
        <v>2222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s="9" t="s">
        <v>2221</v>
      </c>
      <c r="R2132" s="9" t="s">
        <v>2222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s="9" t="s">
        <v>2221</v>
      </c>
      <c r="R2133" s="9" t="s">
        <v>2222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s="9" t="s">
        <v>2221</v>
      </c>
      <c r="R2134" s="9" t="s">
        <v>2222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s="9" t="s">
        <v>2221</v>
      </c>
      <c r="R2135" s="9" t="s">
        <v>2222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s="9" t="s">
        <v>2221</v>
      </c>
      <c r="R2136" s="9" t="s">
        <v>2222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s="9" t="s">
        <v>2221</v>
      </c>
      <c r="R2137" s="9" t="s">
        <v>2222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s="9" t="s">
        <v>2221</v>
      </c>
      <c r="R2138" s="9" t="s">
        <v>2222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s="9" t="s">
        <v>2221</v>
      </c>
      <c r="R2139" s="9" t="s">
        <v>2222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s="9" t="s">
        <v>2221</v>
      </c>
      <c r="R2140" s="9" t="s">
        <v>2222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s="9" t="s">
        <v>2221</v>
      </c>
      <c r="R2141" s="9" t="s">
        <v>2222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s="9" t="s">
        <v>2221</v>
      </c>
      <c r="R2142" s="9" t="s">
        <v>2222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s="9" t="s">
        <v>2221</v>
      </c>
      <c r="R2143" s="9" t="s">
        <v>2222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s="9" t="s">
        <v>2221</v>
      </c>
      <c r="R2144" s="9" t="s">
        <v>2222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s="9" t="s">
        <v>2221</v>
      </c>
      <c r="R2145" s="9" t="s">
        <v>2222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s="9" t="s">
        <v>2221</v>
      </c>
      <c r="R2146" s="9" t="s">
        <v>2222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s="9" t="s">
        <v>2221</v>
      </c>
      <c r="R2147" s="9" t="s">
        <v>2222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s="9" t="s">
        <v>2221</v>
      </c>
      <c r="R2148" s="9" t="s">
        <v>2222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s="9" t="s">
        <v>2221</v>
      </c>
      <c r="R2149" s="9" t="s">
        <v>2222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s="9" t="s">
        <v>2221</v>
      </c>
      <c r="R2150" s="9" t="s">
        <v>2222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s="9" t="s">
        <v>2221</v>
      </c>
      <c r="R2151" s="9" t="s">
        <v>2222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s="9" t="s">
        <v>2221</v>
      </c>
      <c r="R2152" s="9" t="s">
        <v>2222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s="9" t="s">
        <v>2221</v>
      </c>
      <c r="R2153" s="9" t="s">
        <v>2222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s="9" t="s">
        <v>2221</v>
      </c>
      <c r="R2154" s="9" t="s">
        <v>2222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s="9" t="s">
        <v>2221</v>
      </c>
      <c r="R2155" s="9" t="s">
        <v>2222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s="9" t="s">
        <v>2221</v>
      </c>
      <c r="R2156" s="9" t="s">
        <v>2222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s="9" t="s">
        <v>2221</v>
      </c>
      <c r="R2157" s="9" t="s">
        <v>2222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s="9" t="s">
        <v>2221</v>
      </c>
      <c r="R2158" s="9" t="s">
        <v>2222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s="9" t="s">
        <v>2221</v>
      </c>
      <c r="R2159" s="9" t="s">
        <v>2222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s="9" t="s">
        <v>2221</v>
      </c>
      <c r="R2160" s="9" t="s">
        <v>2222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s="9" t="s">
        <v>2221</v>
      </c>
      <c r="R2161" s="9" t="s">
        <v>2222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s="9" t="s">
        <v>2221</v>
      </c>
      <c r="R2162" s="9" t="s">
        <v>2222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s="9" t="s">
        <v>1636</v>
      </c>
      <c r="R2163" s="9" t="s">
        <v>1637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s="9" t="s">
        <v>1636</v>
      </c>
      <c r="R2164" s="9" t="s">
        <v>1637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s="9" t="s">
        <v>1636</v>
      </c>
      <c r="R2165" s="9" t="s">
        <v>1637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s="9" t="s">
        <v>1636</v>
      </c>
      <c r="R2166" s="9" t="s">
        <v>1637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s="9" t="s">
        <v>1636</v>
      </c>
      <c r="R2167" s="9" t="s">
        <v>1637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s="9" t="s">
        <v>1636</v>
      </c>
      <c r="R2168" s="9" t="s">
        <v>1637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s="9" t="s">
        <v>1636</v>
      </c>
      <c r="R2169" s="9" t="s">
        <v>1637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s="9" t="s">
        <v>1636</v>
      </c>
      <c r="R2170" s="9" t="s">
        <v>1637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s="9" t="s">
        <v>1636</v>
      </c>
      <c r="R2171" s="9" t="s">
        <v>1637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s="9" t="s">
        <v>1636</v>
      </c>
      <c r="R2172" s="9" t="s">
        <v>1637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s="9" t="s">
        <v>1636</v>
      </c>
      <c r="R2173" s="9" t="s">
        <v>1637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s="9" t="s">
        <v>1636</v>
      </c>
      <c r="R2174" s="9" t="s">
        <v>1637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s="9" t="s">
        <v>1636</v>
      </c>
      <c r="R2175" s="9" t="s">
        <v>1637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s="9" t="s">
        <v>1636</v>
      </c>
      <c r="R2176" s="9" t="s">
        <v>1637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s="9" t="s">
        <v>1636</v>
      </c>
      <c r="R2177" s="9" t="s">
        <v>1637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si="166"/>
        <v>88.75</v>
      </c>
      <c r="Q2178" s="9" t="s">
        <v>1636</v>
      </c>
      <c r="R2178" s="9" t="s">
        <v>1637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ref="P2179:P2242" si="171">IFERROR(ROUND(E2179/L2179,2),0)</f>
        <v>65.87</v>
      </c>
      <c r="Q2179" s="9" t="s">
        <v>1636</v>
      </c>
      <c r="R2179" s="9" t="s">
        <v>1637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s="9" t="s">
        <v>1636</v>
      </c>
      <c r="R2180" s="9" t="s">
        <v>1637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s="9" t="s">
        <v>1636</v>
      </c>
      <c r="R2181" s="9" t="s">
        <v>1637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s="9" t="s">
        <v>1636</v>
      </c>
      <c r="R2182" s="9" t="s">
        <v>1637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s="9" t="s">
        <v>2221</v>
      </c>
      <c r="R2183" s="9" t="s">
        <v>4492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s="9" t="s">
        <v>2221</v>
      </c>
      <c r="R2184" s="9" t="s">
        <v>4492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s="9" t="s">
        <v>2221</v>
      </c>
      <c r="R2185" s="9" t="s">
        <v>4492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s="9" t="s">
        <v>2221</v>
      </c>
      <c r="R2186" s="9" t="s">
        <v>4492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s="9" t="s">
        <v>2221</v>
      </c>
      <c r="R2187" s="9" t="s">
        <v>4492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s="9" t="s">
        <v>2221</v>
      </c>
      <c r="R2188" s="9" t="s">
        <v>4492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s="9" t="s">
        <v>2221</v>
      </c>
      <c r="R2189" s="9" t="s">
        <v>4492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s="9" t="s">
        <v>2221</v>
      </c>
      <c r="R2190" s="9" t="s">
        <v>4492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s="9" t="s">
        <v>2221</v>
      </c>
      <c r="R2191" s="9" t="s">
        <v>4492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s="9" t="s">
        <v>2221</v>
      </c>
      <c r="R2192" s="9" t="s">
        <v>4492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s="9" t="s">
        <v>2221</v>
      </c>
      <c r="R2193" s="9" t="s">
        <v>4492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s="9" t="s">
        <v>2221</v>
      </c>
      <c r="R2194" s="9" t="s">
        <v>4492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s="9" t="s">
        <v>2221</v>
      </c>
      <c r="R2195" s="9" t="s">
        <v>4492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s="9" t="s">
        <v>2221</v>
      </c>
      <c r="R2196" s="9" t="s">
        <v>4492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s="9" t="s">
        <v>2221</v>
      </c>
      <c r="R2197" s="9" t="s">
        <v>4492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s="9" t="s">
        <v>2221</v>
      </c>
      <c r="R2198" s="9" t="s">
        <v>4492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s="9" t="s">
        <v>2221</v>
      </c>
      <c r="R2199" s="9" t="s">
        <v>4492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s="9" t="s">
        <v>2221</v>
      </c>
      <c r="R2200" s="9" t="s">
        <v>4492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s="9" t="s">
        <v>2221</v>
      </c>
      <c r="R2201" s="9" t="s">
        <v>4492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s="9" t="s">
        <v>2221</v>
      </c>
      <c r="R2202" s="9" t="s">
        <v>4492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s="9" t="s">
        <v>1636</v>
      </c>
      <c r="R2203" s="9" t="s">
        <v>2128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s="9" t="s">
        <v>1636</v>
      </c>
      <c r="R2204" s="9" t="s">
        <v>2128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s="9" t="s">
        <v>1636</v>
      </c>
      <c r="R2205" s="9" t="s">
        <v>2128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s="9" t="s">
        <v>1636</v>
      </c>
      <c r="R2206" s="9" t="s">
        <v>2128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s="9" t="s">
        <v>1636</v>
      </c>
      <c r="R2207" s="9" t="s">
        <v>2128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s="9" t="s">
        <v>1636</v>
      </c>
      <c r="R2208" s="9" t="s">
        <v>2128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s="9" t="s">
        <v>1636</v>
      </c>
      <c r="R2209" s="9" t="s">
        <v>2128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s="9" t="s">
        <v>1636</v>
      </c>
      <c r="R2210" s="9" t="s">
        <v>2128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s="9" t="s">
        <v>1636</v>
      </c>
      <c r="R2211" s="9" t="s">
        <v>2128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s="9" t="s">
        <v>1636</v>
      </c>
      <c r="R2212" s="9" t="s">
        <v>2128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s="9" t="s">
        <v>1636</v>
      </c>
      <c r="R2213" s="9" t="s">
        <v>2128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s="9" t="s">
        <v>1636</v>
      </c>
      <c r="R2214" s="9" t="s">
        <v>2128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s="9" t="s">
        <v>1636</v>
      </c>
      <c r="R2215" s="9" t="s">
        <v>2128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s="9" t="s">
        <v>1636</v>
      </c>
      <c r="R2216" s="9" t="s">
        <v>2128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s="9" t="s">
        <v>1636</v>
      </c>
      <c r="R2217" s="9" t="s">
        <v>2128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s="9" t="s">
        <v>1636</v>
      </c>
      <c r="R2218" s="9" t="s">
        <v>2128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s="9" t="s">
        <v>1636</v>
      </c>
      <c r="R2219" s="9" t="s">
        <v>2128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s="9" t="s">
        <v>1636</v>
      </c>
      <c r="R2220" s="9" t="s">
        <v>2128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s="9" t="s">
        <v>1636</v>
      </c>
      <c r="R2221" s="9" t="s">
        <v>2128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s="9" t="s">
        <v>1636</v>
      </c>
      <c r="R2222" s="9" t="s">
        <v>2128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s="9" t="s">
        <v>2221</v>
      </c>
      <c r="R2223" s="9" t="s">
        <v>4492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s="9" t="s">
        <v>2221</v>
      </c>
      <c r="R2224" s="9" t="s">
        <v>4492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s="9" t="s">
        <v>2221</v>
      </c>
      <c r="R2225" s="9" t="s">
        <v>4492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s="9" t="s">
        <v>2221</v>
      </c>
      <c r="R2226" s="9" t="s">
        <v>4492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s="9" t="s">
        <v>2221</v>
      </c>
      <c r="R2227" s="9" t="s">
        <v>4492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s="9" t="s">
        <v>2221</v>
      </c>
      <c r="R2228" s="9" t="s">
        <v>4492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s="9" t="s">
        <v>2221</v>
      </c>
      <c r="R2229" s="9" t="s">
        <v>4492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s="9" t="s">
        <v>2221</v>
      </c>
      <c r="R2230" s="9" t="s">
        <v>4492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s="9" t="s">
        <v>2221</v>
      </c>
      <c r="R2231" s="9" t="s">
        <v>4492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s="9" t="s">
        <v>2221</v>
      </c>
      <c r="R2232" s="9" t="s">
        <v>4492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s="9" t="s">
        <v>2221</v>
      </c>
      <c r="R2233" s="9" t="s">
        <v>4492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s="9" t="s">
        <v>2221</v>
      </c>
      <c r="R2234" s="9" t="s">
        <v>4492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s="9" t="s">
        <v>2221</v>
      </c>
      <c r="R2235" s="9" t="s">
        <v>4492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s="9" t="s">
        <v>2221</v>
      </c>
      <c r="R2236" s="9" t="s">
        <v>4492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s="9" t="s">
        <v>2221</v>
      </c>
      <c r="R2237" s="9" t="s">
        <v>4492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s="9" t="s">
        <v>2221</v>
      </c>
      <c r="R2238" s="9" t="s">
        <v>4492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s="9" t="s">
        <v>2221</v>
      </c>
      <c r="R2239" s="9" t="s">
        <v>4492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s="9" t="s">
        <v>2221</v>
      </c>
      <c r="R2240" s="9" t="s">
        <v>4492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s="9" t="s">
        <v>2221</v>
      </c>
      <c r="R2241" s="9" t="s">
        <v>4492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2221</v>
      </c>
      <c r="R2242" s="9" t="s">
        <v>4492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ref="P2243:P2306" si="176">IFERROR(ROUND(E2243/L2243,2),0)</f>
        <v>49.47</v>
      </c>
      <c r="Q2243" s="9" t="s">
        <v>2221</v>
      </c>
      <c r="R2243" s="9" t="s">
        <v>4492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s="9" t="s">
        <v>2221</v>
      </c>
      <c r="R2244" s="9" t="s">
        <v>4492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s="9" t="s">
        <v>2221</v>
      </c>
      <c r="R2245" s="9" t="s">
        <v>4492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s="9" t="s">
        <v>2221</v>
      </c>
      <c r="R2246" s="9" t="s">
        <v>4492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s="9" t="s">
        <v>2221</v>
      </c>
      <c r="R2247" s="9" t="s">
        <v>4492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s="9" t="s">
        <v>2221</v>
      </c>
      <c r="R2248" s="9" t="s">
        <v>4492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s="9" t="s">
        <v>2221</v>
      </c>
      <c r="R2249" s="9" t="s">
        <v>4492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s="9" t="s">
        <v>2221</v>
      </c>
      <c r="R2250" s="9" t="s">
        <v>4492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s="9" t="s">
        <v>2221</v>
      </c>
      <c r="R2251" s="9" t="s">
        <v>4492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s="9" t="s">
        <v>2221</v>
      </c>
      <c r="R2252" s="9" t="s">
        <v>4492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s="9" t="s">
        <v>2221</v>
      </c>
      <c r="R2253" s="9" t="s">
        <v>4492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s="9" t="s">
        <v>2221</v>
      </c>
      <c r="R2254" s="9" t="s">
        <v>4492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s="9" t="s">
        <v>2221</v>
      </c>
      <c r="R2255" s="9" t="s">
        <v>4492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s="9" t="s">
        <v>2221</v>
      </c>
      <c r="R2256" s="9" t="s">
        <v>4492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s="9" t="s">
        <v>2221</v>
      </c>
      <c r="R2257" s="9" t="s">
        <v>4492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s="9" t="s">
        <v>2221</v>
      </c>
      <c r="R2258" s="9" t="s">
        <v>4492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s="9" t="s">
        <v>2221</v>
      </c>
      <c r="R2259" s="9" t="s">
        <v>4492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s="9" t="s">
        <v>2221</v>
      </c>
      <c r="R2260" s="9" t="s">
        <v>4492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s="9" t="s">
        <v>2221</v>
      </c>
      <c r="R2261" s="9" t="s">
        <v>4492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s="9" t="s">
        <v>2221</v>
      </c>
      <c r="R2262" s="9" t="s">
        <v>4492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s="9" t="s">
        <v>2221</v>
      </c>
      <c r="R2263" s="9" t="s">
        <v>4492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s="9" t="s">
        <v>2221</v>
      </c>
      <c r="R2264" s="9" t="s">
        <v>4492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s="9" t="s">
        <v>2221</v>
      </c>
      <c r="R2265" s="9" t="s">
        <v>4492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s="9" t="s">
        <v>2221</v>
      </c>
      <c r="R2266" s="9" t="s">
        <v>4492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s="9" t="s">
        <v>2221</v>
      </c>
      <c r="R2267" s="9" t="s">
        <v>4492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s="9" t="s">
        <v>2221</v>
      </c>
      <c r="R2268" s="9" t="s">
        <v>4492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s="9" t="s">
        <v>2221</v>
      </c>
      <c r="R2269" s="9" t="s">
        <v>4492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s="9" t="s">
        <v>2221</v>
      </c>
      <c r="R2270" s="9" t="s">
        <v>4492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s="9" t="s">
        <v>2221</v>
      </c>
      <c r="R2271" s="9" t="s">
        <v>4492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s="9" t="s">
        <v>2221</v>
      </c>
      <c r="R2272" s="9" t="s">
        <v>4492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s="9" t="s">
        <v>2221</v>
      </c>
      <c r="R2273" s="9" t="s">
        <v>4492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s="9" t="s">
        <v>2221</v>
      </c>
      <c r="R2274" s="9" t="s">
        <v>4492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s="9" t="s">
        <v>2221</v>
      </c>
      <c r="R2275" s="9" t="s">
        <v>4492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s="9" t="s">
        <v>2221</v>
      </c>
      <c r="R2276" s="9" t="s">
        <v>4492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s="9" t="s">
        <v>2221</v>
      </c>
      <c r="R2277" s="9" t="s">
        <v>4492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s="9" t="s">
        <v>2221</v>
      </c>
      <c r="R2278" s="9" t="s">
        <v>4492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s="9" t="s">
        <v>2221</v>
      </c>
      <c r="R2279" s="9" t="s">
        <v>4492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s="9" t="s">
        <v>2221</v>
      </c>
      <c r="R2280" s="9" t="s">
        <v>4492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s="9" t="s">
        <v>2221</v>
      </c>
      <c r="R2281" s="9" t="s">
        <v>4492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s="9" t="s">
        <v>2221</v>
      </c>
      <c r="R2282" s="9" t="s">
        <v>4492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s="9" t="s">
        <v>1636</v>
      </c>
      <c r="R2283" s="9" t="s">
        <v>1637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s="9" t="s">
        <v>1636</v>
      </c>
      <c r="R2284" s="9" t="s">
        <v>1637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s="9" t="s">
        <v>1636</v>
      </c>
      <c r="R2285" s="9" t="s">
        <v>1637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s="9" t="s">
        <v>1636</v>
      </c>
      <c r="R2286" s="9" t="s">
        <v>1637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s="9" t="s">
        <v>1636</v>
      </c>
      <c r="R2287" s="9" t="s">
        <v>1637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s="9" t="s">
        <v>1636</v>
      </c>
      <c r="R2288" s="9" t="s">
        <v>1637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s="9" t="s">
        <v>1636</v>
      </c>
      <c r="R2289" s="9" t="s">
        <v>1637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s="9" t="s">
        <v>1636</v>
      </c>
      <c r="R2290" s="9" t="s">
        <v>1637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s="9" t="s">
        <v>1636</v>
      </c>
      <c r="R2291" s="9" t="s">
        <v>1637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s="9" t="s">
        <v>1636</v>
      </c>
      <c r="R2292" s="9" t="s">
        <v>1637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s="9" t="s">
        <v>1636</v>
      </c>
      <c r="R2293" s="9" t="s">
        <v>1637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s="9" t="s">
        <v>1636</v>
      </c>
      <c r="R2294" s="9" t="s">
        <v>1637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s="9" t="s">
        <v>1636</v>
      </c>
      <c r="R2295" s="9" t="s">
        <v>1637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s="9" t="s">
        <v>1636</v>
      </c>
      <c r="R2296" s="9" t="s">
        <v>1637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s="9" t="s">
        <v>1636</v>
      </c>
      <c r="R2297" s="9" t="s">
        <v>1637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s="9" t="s">
        <v>1636</v>
      </c>
      <c r="R2298" s="9" t="s">
        <v>1637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s="9" t="s">
        <v>1636</v>
      </c>
      <c r="R2299" s="9" t="s">
        <v>1637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s="9" t="s">
        <v>1636</v>
      </c>
      <c r="R2300" s="9" t="s">
        <v>1637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s="9" t="s">
        <v>1636</v>
      </c>
      <c r="R2301" s="9" t="s">
        <v>1637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s="9" t="s">
        <v>1636</v>
      </c>
      <c r="R2302" s="9" t="s">
        <v>1637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s="9" t="s">
        <v>1636</v>
      </c>
      <c r="R2303" s="9" t="s">
        <v>1843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s="9" t="s">
        <v>1636</v>
      </c>
      <c r="R2304" s="9" t="s">
        <v>1843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s="9" t="s">
        <v>1636</v>
      </c>
      <c r="R2305" s="9" t="s">
        <v>1843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si="176"/>
        <v>53.47</v>
      </c>
      <c r="Q2306" s="9" t="s">
        <v>1636</v>
      </c>
      <c r="R2306" s="9" t="s">
        <v>1843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1636</v>
      </c>
      <c r="R2307" s="9" t="s">
        <v>1843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s="9" t="s">
        <v>1636</v>
      </c>
      <c r="R2308" s="9" t="s">
        <v>1843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s="9" t="s">
        <v>1636</v>
      </c>
      <c r="R2309" s="9" t="s">
        <v>1843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s="9" t="s">
        <v>1636</v>
      </c>
      <c r="R2310" s="9" t="s">
        <v>1843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s="9" t="s">
        <v>1636</v>
      </c>
      <c r="R2311" s="9" t="s">
        <v>1843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s="9" t="s">
        <v>1636</v>
      </c>
      <c r="R2312" s="9" t="s">
        <v>1843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s="9" t="s">
        <v>1636</v>
      </c>
      <c r="R2313" s="9" t="s">
        <v>1843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s="9" t="s">
        <v>1636</v>
      </c>
      <c r="R2314" s="9" t="s">
        <v>1843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s="9" t="s">
        <v>1636</v>
      </c>
      <c r="R2315" s="9" t="s">
        <v>1843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s="9" t="s">
        <v>1636</v>
      </c>
      <c r="R2316" s="9" t="s">
        <v>1843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s="9" t="s">
        <v>1636</v>
      </c>
      <c r="R2317" s="9" t="s">
        <v>1843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s="9" t="s">
        <v>1636</v>
      </c>
      <c r="R2318" s="9" t="s">
        <v>1843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s="9" t="s">
        <v>1636</v>
      </c>
      <c r="R2319" s="9" t="s">
        <v>1843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s="9" t="s">
        <v>1636</v>
      </c>
      <c r="R2320" s="9" t="s">
        <v>1843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s="9" t="s">
        <v>1636</v>
      </c>
      <c r="R2321" s="9" t="s">
        <v>1843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s="9" t="s">
        <v>1636</v>
      </c>
      <c r="R2322" s="9" t="s">
        <v>1843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s="9" t="s">
        <v>2386</v>
      </c>
      <c r="R2323" s="9" t="s">
        <v>4774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s="9" t="s">
        <v>2386</v>
      </c>
      <c r="R2324" s="9" t="s">
        <v>4774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s="9" t="s">
        <v>2386</v>
      </c>
      <c r="R2325" s="9" t="s">
        <v>4774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s="9" t="s">
        <v>2386</v>
      </c>
      <c r="R2326" s="9" t="s">
        <v>4774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s="9" t="s">
        <v>2386</v>
      </c>
      <c r="R2327" s="9" t="s">
        <v>4774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s="9" t="s">
        <v>2386</v>
      </c>
      <c r="R2328" s="9" t="s">
        <v>4774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s="9" t="s">
        <v>2386</v>
      </c>
      <c r="R2329" s="9" t="s">
        <v>4774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s="9" t="s">
        <v>2386</v>
      </c>
      <c r="R2330" s="9" t="s">
        <v>4774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s="9" t="s">
        <v>2386</v>
      </c>
      <c r="R2331" s="9" t="s">
        <v>4774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s="9" t="s">
        <v>2386</v>
      </c>
      <c r="R2332" s="9" t="s">
        <v>4774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s="9" t="s">
        <v>2386</v>
      </c>
      <c r="R2333" s="9" t="s">
        <v>4774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s="9" t="s">
        <v>2386</v>
      </c>
      <c r="R2334" s="9" t="s">
        <v>4774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s="9" t="s">
        <v>2386</v>
      </c>
      <c r="R2335" s="9" t="s">
        <v>4774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s="9" t="s">
        <v>2386</v>
      </c>
      <c r="R2336" s="9" t="s">
        <v>4774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s="9" t="s">
        <v>2386</v>
      </c>
      <c r="R2337" s="9" t="s">
        <v>4774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s="9" t="s">
        <v>2386</v>
      </c>
      <c r="R2338" s="9" t="s">
        <v>4774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s="9" t="s">
        <v>2386</v>
      </c>
      <c r="R2339" s="9" t="s">
        <v>4774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s="9" t="s">
        <v>2386</v>
      </c>
      <c r="R2340" s="9" t="s">
        <v>4774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s="9" t="s">
        <v>2386</v>
      </c>
      <c r="R2341" s="9" t="s">
        <v>4774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s="9" t="s">
        <v>2386</v>
      </c>
      <c r="R2342" s="9" t="s">
        <v>4774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s="9" t="s">
        <v>1143</v>
      </c>
      <c r="R2343" s="9" t="s">
        <v>1144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s="9" t="s">
        <v>1143</v>
      </c>
      <c r="R2344" s="9" t="s">
        <v>1144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s="9" t="s">
        <v>1143</v>
      </c>
      <c r="R2345" s="9" t="s">
        <v>1144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s="9" t="s">
        <v>1143</v>
      </c>
      <c r="R2346" s="9" t="s">
        <v>1144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s="9" t="s">
        <v>1143</v>
      </c>
      <c r="R2347" s="9" t="s">
        <v>1144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s="9" t="s">
        <v>1143</v>
      </c>
      <c r="R2348" s="9" t="s">
        <v>1144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s="9" t="s">
        <v>1143</v>
      </c>
      <c r="R2349" s="9" t="s">
        <v>1144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s="9" t="s">
        <v>1143</v>
      </c>
      <c r="R2350" s="9" t="s">
        <v>1144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s="9" t="s">
        <v>1143</v>
      </c>
      <c r="R2351" s="9" t="s">
        <v>1144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s="9" t="s">
        <v>1143</v>
      </c>
      <c r="R2352" s="9" t="s">
        <v>1144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s="9" t="s">
        <v>1143</v>
      </c>
      <c r="R2353" s="9" t="s">
        <v>1144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s="9" t="s">
        <v>1143</v>
      </c>
      <c r="R2354" s="9" t="s">
        <v>1144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s="9" t="s">
        <v>1143</v>
      </c>
      <c r="R2355" s="9" t="s">
        <v>1144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s="9" t="s">
        <v>1143</v>
      </c>
      <c r="R2356" s="9" t="s">
        <v>1144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s="9" t="s">
        <v>1143</v>
      </c>
      <c r="R2357" s="9" t="s">
        <v>1144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s="9" t="s">
        <v>1143</v>
      </c>
      <c r="R2358" s="9" t="s">
        <v>1144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s="9" t="s">
        <v>1143</v>
      </c>
      <c r="R2359" s="9" t="s">
        <v>1144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s="9" t="s">
        <v>1143</v>
      </c>
      <c r="R2360" s="9" t="s">
        <v>1144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s="9" t="s">
        <v>1143</v>
      </c>
      <c r="R2361" s="9" t="s">
        <v>1144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s="9" t="s">
        <v>1143</v>
      </c>
      <c r="R2362" s="9" t="s">
        <v>1144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s="9" t="s">
        <v>1143</v>
      </c>
      <c r="R2363" s="9" t="s">
        <v>1144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s="9" t="s">
        <v>1143</v>
      </c>
      <c r="R2364" s="9" t="s">
        <v>1144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s="9" t="s">
        <v>1143</v>
      </c>
      <c r="R2365" s="9" t="s">
        <v>1144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s="9" t="s">
        <v>1143</v>
      </c>
      <c r="R2366" s="9" t="s">
        <v>1144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s="9" t="s">
        <v>1143</v>
      </c>
      <c r="R2367" s="9" t="s">
        <v>1144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s="9" t="s">
        <v>1143</v>
      </c>
      <c r="R2368" s="9" t="s">
        <v>1144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s="9" t="s">
        <v>1143</v>
      </c>
      <c r="R2369" s="9" t="s">
        <v>1144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si="181"/>
        <v>50</v>
      </c>
      <c r="Q2370" s="9" t="s">
        <v>1143</v>
      </c>
      <c r="R2370" s="9" t="s">
        <v>1144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ref="P2371:P2434" si="186">IFERROR(ROUND(E2371/L2371,2),0)</f>
        <v>0</v>
      </c>
      <c r="Q2371" s="9" t="s">
        <v>1143</v>
      </c>
      <c r="R2371" s="9" t="s">
        <v>1144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s="9" t="s">
        <v>1143</v>
      </c>
      <c r="R2372" s="9" t="s">
        <v>1144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s="9" t="s">
        <v>1143</v>
      </c>
      <c r="R2373" s="9" t="s">
        <v>1144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s="9" t="s">
        <v>1143</v>
      </c>
      <c r="R2374" s="9" t="s">
        <v>1144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s="9" t="s">
        <v>1143</v>
      </c>
      <c r="R2375" s="9" t="s">
        <v>1144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s="9" t="s">
        <v>1143</v>
      </c>
      <c r="R2376" s="9" t="s">
        <v>1144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s="9" t="s">
        <v>1143</v>
      </c>
      <c r="R2377" s="9" t="s">
        <v>1144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s="9" t="s">
        <v>1143</v>
      </c>
      <c r="R2378" s="9" t="s">
        <v>1144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s="9" t="s">
        <v>1143</v>
      </c>
      <c r="R2379" s="9" t="s">
        <v>1144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s="9" t="s">
        <v>1143</v>
      </c>
      <c r="R2380" s="9" t="s">
        <v>1144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s="9" t="s">
        <v>1143</v>
      </c>
      <c r="R2381" s="9" t="s">
        <v>1144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s="9" t="s">
        <v>1143</v>
      </c>
      <c r="R2382" s="9" t="s">
        <v>1144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s="9" t="s">
        <v>1143</v>
      </c>
      <c r="R2383" s="9" t="s">
        <v>1144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s="9" t="s">
        <v>1143</v>
      </c>
      <c r="R2384" s="9" t="s">
        <v>1144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s="9" t="s">
        <v>1143</v>
      </c>
      <c r="R2385" s="9" t="s">
        <v>1144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s="9" t="s">
        <v>1143</v>
      </c>
      <c r="R2386" s="9" t="s">
        <v>1144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s="9" t="s">
        <v>1143</v>
      </c>
      <c r="R2387" s="9" t="s">
        <v>1144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s="9" t="s">
        <v>1143</v>
      </c>
      <c r="R2388" s="9" t="s">
        <v>1144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s="9" t="s">
        <v>1143</v>
      </c>
      <c r="R2389" s="9" t="s">
        <v>1144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s="9" t="s">
        <v>1143</v>
      </c>
      <c r="R2390" s="9" t="s">
        <v>1144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s="9" t="s">
        <v>1143</v>
      </c>
      <c r="R2391" s="9" t="s">
        <v>1144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s="9" t="s">
        <v>1143</v>
      </c>
      <c r="R2392" s="9" t="s">
        <v>1144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s="9" t="s">
        <v>1143</v>
      </c>
      <c r="R2393" s="9" t="s">
        <v>1144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s="9" t="s">
        <v>1143</v>
      </c>
      <c r="R2394" s="9" t="s">
        <v>1144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s="9" t="s">
        <v>1143</v>
      </c>
      <c r="R2395" s="9" t="s">
        <v>1144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s="9" t="s">
        <v>1143</v>
      </c>
      <c r="R2396" s="9" t="s">
        <v>1144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s="9" t="s">
        <v>1143</v>
      </c>
      <c r="R2397" s="9" t="s">
        <v>1144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s="9" t="s">
        <v>1143</v>
      </c>
      <c r="R2398" s="9" t="s">
        <v>1144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s="9" t="s">
        <v>1143</v>
      </c>
      <c r="R2399" s="9" t="s">
        <v>1144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s="9" t="s">
        <v>1143</v>
      </c>
      <c r="R2400" s="9" t="s">
        <v>1144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s="9" t="s">
        <v>1143</v>
      </c>
      <c r="R2401" s="9" t="s">
        <v>1144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s="9" t="s">
        <v>1143</v>
      </c>
      <c r="R2402" s="9" t="s">
        <v>1144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s="9" t="s">
        <v>2386</v>
      </c>
      <c r="R2403" s="9" t="s">
        <v>2387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s="9" t="s">
        <v>2386</v>
      </c>
      <c r="R2404" s="9" t="s">
        <v>2387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s="9" t="s">
        <v>2386</v>
      </c>
      <c r="R2405" s="9" t="s">
        <v>2387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s="9" t="s">
        <v>2386</v>
      </c>
      <c r="R2406" s="9" t="s">
        <v>2387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s="9" t="s">
        <v>2386</v>
      </c>
      <c r="R2407" s="9" t="s">
        <v>2387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s="9" t="s">
        <v>2386</v>
      </c>
      <c r="R2408" s="9" t="s">
        <v>2387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s="9" t="s">
        <v>2386</v>
      </c>
      <c r="R2409" s="9" t="s">
        <v>2387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s="9" t="s">
        <v>2386</v>
      </c>
      <c r="R2410" s="9" t="s">
        <v>2387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s="9" t="s">
        <v>2386</v>
      </c>
      <c r="R2411" s="9" t="s">
        <v>2387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s="9" t="s">
        <v>2386</v>
      </c>
      <c r="R2412" s="9" t="s">
        <v>2387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s="9" t="s">
        <v>2386</v>
      </c>
      <c r="R2413" s="9" t="s">
        <v>2387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s="9" t="s">
        <v>2386</v>
      </c>
      <c r="R2414" s="9" t="s">
        <v>2387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s="9" t="s">
        <v>2386</v>
      </c>
      <c r="R2415" s="9" t="s">
        <v>2387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s="9" t="s">
        <v>2386</v>
      </c>
      <c r="R2416" s="9" t="s">
        <v>2387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s="9" t="s">
        <v>2386</v>
      </c>
      <c r="R2417" s="9" t="s">
        <v>2387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s="9" t="s">
        <v>2386</v>
      </c>
      <c r="R2418" s="9" t="s">
        <v>2387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s="9" t="s">
        <v>2386</v>
      </c>
      <c r="R2419" s="9" t="s">
        <v>2387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s="9" t="s">
        <v>2386</v>
      </c>
      <c r="R2420" s="9" t="s">
        <v>2387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s="9" t="s">
        <v>2386</v>
      </c>
      <c r="R2421" s="9" t="s">
        <v>2387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s="9" t="s">
        <v>2386</v>
      </c>
      <c r="R2422" s="9" t="s">
        <v>2387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s="9" t="s">
        <v>2386</v>
      </c>
      <c r="R2423" s="9" t="s">
        <v>2387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s="9" t="s">
        <v>2386</v>
      </c>
      <c r="R2424" s="9" t="s">
        <v>2387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s="9" t="s">
        <v>2386</v>
      </c>
      <c r="R2425" s="9" t="s">
        <v>2387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s="9" t="s">
        <v>2386</v>
      </c>
      <c r="R2426" s="9" t="s">
        <v>2387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s="9" t="s">
        <v>2386</v>
      </c>
      <c r="R2427" s="9" t="s">
        <v>2387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s="9" t="s">
        <v>2386</v>
      </c>
      <c r="R2428" s="9" t="s">
        <v>2387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s="9" t="s">
        <v>2386</v>
      </c>
      <c r="R2429" s="9" t="s">
        <v>2387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s="9" t="s">
        <v>2386</v>
      </c>
      <c r="R2430" s="9" t="s">
        <v>2387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s="9" t="s">
        <v>2386</v>
      </c>
      <c r="R2431" s="9" t="s">
        <v>2387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s="9" t="s">
        <v>2386</v>
      </c>
      <c r="R2432" s="9" t="s">
        <v>2387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s="9" t="s">
        <v>2386</v>
      </c>
      <c r="R2433" s="9" t="s">
        <v>2387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si="186"/>
        <v>1</v>
      </c>
      <c r="Q2434" s="9" t="s">
        <v>2386</v>
      </c>
      <c r="R2434" s="9" t="s">
        <v>2387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ref="P2435:P2498" si="191">IFERROR(ROUND(E2435/L2435,2),0)</f>
        <v>0</v>
      </c>
      <c r="Q2435" s="9" t="s">
        <v>2386</v>
      </c>
      <c r="R2435" s="9" t="s">
        <v>2387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s="9" t="s">
        <v>2386</v>
      </c>
      <c r="R2436" s="9" t="s">
        <v>2387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s="9" t="s">
        <v>2386</v>
      </c>
      <c r="R2437" s="9" t="s">
        <v>2387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s="9" t="s">
        <v>2386</v>
      </c>
      <c r="R2438" s="9" t="s">
        <v>2387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s="9" t="s">
        <v>2386</v>
      </c>
      <c r="R2439" s="9" t="s">
        <v>2387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s="9" t="s">
        <v>2386</v>
      </c>
      <c r="R2440" s="9" t="s">
        <v>2387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s="9" t="s">
        <v>2386</v>
      </c>
      <c r="R2441" s="9" t="s">
        <v>2387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s="9" t="s">
        <v>2386</v>
      </c>
      <c r="R2442" s="9" t="s">
        <v>2387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s="9" t="s">
        <v>2386</v>
      </c>
      <c r="R2443" s="9" t="s">
        <v>4774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s="9" t="s">
        <v>2386</v>
      </c>
      <c r="R2444" s="9" t="s">
        <v>4774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s="9" t="s">
        <v>2386</v>
      </c>
      <c r="R2445" s="9" t="s">
        <v>4774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s="9" t="s">
        <v>2386</v>
      </c>
      <c r="R2446" s="9" t="s">
        <v>4774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s="9" t="s">
        <v>2386</v>
      </c>
      <c r="R2447" s="9" t="s">
        <v>4774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s="9" t="s">
        <v>2386</v>
      </c>
      <c r="R2448" s="9" t="s">
        <v>4774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s="9" t="s">
        <v>2386</v>
      </c>
      <c r="R2449" s="9" t="s">
        <v>4774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s="9" t="s">
        <v>2386</v>
      </c>
      <c r="R2450" s="9" t="s">
        <v>4774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s="9" t="s">
        <v>2386</v>
      </c>
      <c r="R2451" s="9" t="s">
        <v>4774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s="9" t="s">
        <v>2386</v>
      </c>
      <c r="R2452" s="9" t="s">
        <v>4774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s="9" t="s">
        <v>2386</v>
      </c>
      <c r="R2453" s="9" t="s">
        <v>4774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s="9" t="s">
        <v>2386</v>
      </c>
      <c r="R2454" s="9" t="s">
        <v>4774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s="9" t="s">
        <v>2386</v>
      </c>
      <c r="R2455" s="9" t="s">
        <v>4774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s="9" t="s">
        <v>2386</v>
      </c>
      <c r="R2456" s="9" t="s">
        <v>4774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s="9" t="s">
        <v>2386</v>
      </c>
      <c r="R2457" s="9" t="s">
        <v>4774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s="9" t="s">
        <v>2386</v>
      </c>
      <c r="R2458" s="9" t="s">
        <v>4774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s="9" t="s">
        <v>2386</v>
      </c>
      <c r="R2459" s="9" t="s">
        <v>4774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s="9" t="s">
        <v>2386</v>
      </c>
      <c r="R2460" s="9" t="s">
        <v>4774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s="9" t="s">
        <v>2386</v>
      </c>
      <c r="R2461" s="9" t="s">
        <v>4774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s="9" t="s">
        <v>2386</v>
      </c>
      <c r="R2462" s="9" t="s">
        <v>4774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s="9" t="s">
        <v>1636</v>
      </c>
      <c r="R2463" s="9" t="s">
        <v>1843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s="9" t="s">
        <v>1636</v>
      </c>
      <c r="R2464" s="9" t="s">
        <v>1843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s="9" t="s">
        <v>1636</v>
      </c>
      <c r="R2465" s="9" t="s">
        <v>1843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s="9" t="s">
        <v>1636</v>
      </c>
      <c r="R2466" s="9" t="s">
        <v>1843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s="9" t="s">
        <v>1636</v>
      </c>
      <c r="R2467" s="9" t="s">
        <v>1843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s="9" t="s">
        <v>1636</v>
      </c>
      <c r="R2468" s="9" t="s">
        <v>1843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s="9" t="s">
        <v>1636</v>
      </c>
      <c r="R2469" s="9" t="s">
        <v>1843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s="9" t="s">
        <v>1636</v>
      </c>
      <c r="R2470" s="9" t="s">
        <v>1843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s="9" t="s">
        <v>1636</v>
      </c>
      <c r="R2471" s="9" t="s">
        <v>1843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s="9" t="s">
        <v>1636</v>
      </c>
      <c r="R2472" s="9" t="s">
        <v>1843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s="9" t="s">
        <v>1636</v>
      </c>
      <c r="R2473" s="9" t="s">
        <v>1843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s="9" t="s">
        <v>1636</v>
      </c>
      <c r="R2474" s="9" t="s">
        <v>1843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s="9" t="s">
        <v>1636</v>
      </c>
      <c r="R2475" s="9" t="s">
        <v>1843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s="9" t="s">
        <v>1636</v>
      </c>
      <c r="R2476" s="9" t="s">
        <v>1843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s="9" t="s">
        <v>1636</v>
      </c>
      <c r="R2477" s="9" t="s">
        <v>1843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s="9" t="s">
        <v>1636</v>
      </c>
      <c r="R2478" s="9" t="s">
        <v>1843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s="9" t="s">
        <v>1636</v>
      </c>
      <c r="R2479" s="9" t="s">
        <v>1843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s="9" t="s">
        <v>1636</v>
      </c>
      <c r="R2480" s="9" t="s">
        <v>1843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s="9" t="s">
        <v>1636</v>
      </c>
      <c r="R2481" s="9" t="s">
        <v>1843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s="9" t="s">
        <v>1636</v>
      </c>
      <c r="R2482" s="9" t="s">
        <v>1843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s="9" t="s">
        <v>1636</v>
      </c>
      <c r="R2483" s="9" t="s">
        <v>1843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s="9" t="s">
        <v>1636</v>
      </c>
      <c r="R2484" s="9" t="s">
        <v>1843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s="9" t="s">
        <v>1636</v>
      </c>
      <c r="R2485" s="9" t="s">
        <v>1843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s="9" t="s">
        <v>1636</v>
      </c>
      <c r="R2486" s="9" t="s">
        <v>1843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s="9" t="s">
        <v>1636</v>
      </c>
      <c r="R2487" s="9" t="s">
        <v>1843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s="9" t="s">
        <v>1636</v>
      </c>
      <c r="R2488" s="9" t="s">
        <v>1843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s="9" t="s">
        <v>1636</v>
      </c>
      <c r="R2489" s="9" t="s">
        <v>1843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s="9" t="s">
        <v>1636</v>
      </c>
      <c r="R2490" s="9" t="s">
        <v>1843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s="9" t="s">
        <v>1636</v>
      </c>
      <c r="R2491" s="9" t="s">
        <v>1843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s="9" t="s">
        <v>1636</v>
      </c>
      <c r="R2492" s="9" t="s">
        <v>1843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s="9" t="s">
        <v>1636</v>
      </c>
      <c r="R2493" s="9" t="s">
        <v>1843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s="9" t="s">
        <v>1636</v>
      </c>
      <c r="R2494" s="9" t="s">
        <v>1843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s="9" t="s">
        <v>1636</v>
      </c>
      <c r="R2495" s="9" t="s">
        <v>1843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s="9" t="s">
        <v>1636</v>
      </c>
      <c r="R2496" s="9" t="s">
        <v>1843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s="9" t="s">
        <v>1636</v>
      </c>
      <c r="R2497" s="9" t="s">
        <v>1843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si="191"/>
        <v>600</v>
      </c>
      <c r="Q2498" s="9" t="s">
        <v>1636</v>
      </c>
      <c r="R2498" s="9" t="s">
        <v>1843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ref="P2499:P2562" si="196">IFERROR(ROUND(E2499/L2499,2),0)</f>
        <v>80.55</v>
      </c>
      <c r="Q2499" s="9" t="s">
        <v>1636</v>
      </c>
      <c r="R2499" s="9" t="s">
        <v>1843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s="9" t="s">
        <v>1636</v>
      </c>
      <c r="R2500" s="9" t="s">
        <v>1843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s="9" t="s">
        <v>1636</v>
      </c>
      <c r="R2501" s="9" t="s">
        <v>1843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s="9" t="s">
        <v>1636</v>
      </c>
      <c r="R2502" s="9" t="s">
        <v>1843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s="9" t="s">
        <v>2386</v>
      </c>
      <c r="R2503" s="9" t="s">
        <v>5135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s="9" t="s">
        <v>2386</v>
      </c>
      <c r="R2504" s="9" t="s">
        <v>5135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s="9" t="s">
        <v>2386</v>
      </c>
      <c r="R2505" s="9" t="s">
        <v>5135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s="9" t="s">
        <v>2386</v>
      </c>
      <c r="R2506" s="9" t="s">
        <v>5135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s="9" t="s">
        <v>2386</v>
      </c>
      <c r="R2507" s="9" t="s">
        <v>5135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s="9" t="s">
        <v>2386</v>
      </c>
      <c r="R2508" s="9" t="s">
        <v>5135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s="9" t="s">
        <v>2386</v>
      </c>
      <c r="R2509" s="9" t="s">
        <v>5135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s="9" t="s">
        <v>2386</v>
      </c>
      <c r="R2510" s="9" t="s">
        <v>5135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s="9" t="s">
        <v>2386</v>
      </c>
      <c r="R2511" s="9" t="s">
        <v>5135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s="9" t="s">
        <v>2386</v>
      </c>
      <c r="R2512" s="9" t="s">
        <v>5135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s="9" t="s">
        <v>2386</v>
      </c>
      <c r="R2513" s="9" t="s">
        <v>5135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s="9" t="s">
        <v>2386</v>
      </c>
      <c r="R2514" s="9" t="s">
        <v>5135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s="9" t="s">
        <v>2386</v>
      </c>
      <c r="R2515" s="9" t="s">
        <v>5135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s="9" t="s">
        <v>2386</v>
      </c>
      <c r="R2516" s="9" t="s">
        <v>5135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s="9" t="s">
        <v>2386</v>
      </c>
      <c r="R2517" s="9" t="s">
        <v>5135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s="9" t="s">
        <v>2386</v>
      </c>
      <c r="R2518" s="9" t="s">
        <v>5135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s="9" t="s">
        <v>2386</v>
      </c>
      <c r="R2519" s="9" t="s">
        <v>5135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s="9" t="s">
        <v>2386</v>
      </c>
      <c r="R2520" s="9" t="s">
        <v>5135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s="9" t="s">
        <v>2386</v>
      </c>
      <c r="R2521" s="9" t="s">
        <v>5135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s="9" t="s">
        <v>2386</v>
      </c>
      <c r="R2522" s="9" t="s">
        <v>5135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s="9" t="s">
        <v>1636</v>
      </c>
      <c r="R2523" s="9" t="s">
        <v>5177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s="9" t="s">
        <v>1636</v>
      </c>
      <c r="R2524" s="9" t="s">
        <v>5177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s="9" t="s">
        <v>1636</v>
      </c>
      <c r="R2525" s="9" t="s">
        <v>5177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s="9" t="s">
        <v>1636</v>
      </c>
      <c r="R2526" s="9" t="s">
        <v>5177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s="9" t="s">
        <v>1636</v>
      </c>
      <c r="R2527" s="9" t="s">
        <v>5177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s="9" t="s">
        <v>1636</v>
      </c>
      <c r="R2528" s="9" t="s">
        <v>5177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s="9" t="s">
        <v>1636</v>
      </c>
      <c r="R2529" s="9" t="s">
        <v>5177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s="9" t="s">
        <v>1636</v>
      </c>
      <c r="R2530" s="9" t="s">
        <v>5177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s="9" t="s">
        <v>1636</v>
      </c>
      <c r="R2531" s="9" t="s">
        <v>5177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s="9" t="s">
        <v>1636</v>
      </c>
      <c r="R2532" s="9" t="s">
        <v>5177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s="9" t="s">
        <v>1636</v>
      </c>
      <c r="R2533" s="9" t="s">
        <v>5177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s="9" t="s">
        <v>1636</v>
      </c>
      <c r="R2534" s="9" t="s">
        <v>5177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s="9" t="s">
        <v>1636</v>
      </c>
      <c r="R2535" s="9" t="s">
        <v>5177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s="9" t="s">
        <v>1636</v>
      </c>
      <c r="R2536" s="9" t="s">
        <v>5177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s="9" t="s">
        <v>1636</v>
      </c>
      <c r="R2537" s="9" t="s">
        <v>5177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s="9" t="s">
        <v>1636</v>
      </c>
      <c r="R2538" s="9" t="s">
        <v>5177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s="9" t="s">
        <v>1636</v>
      </c>
      <c r="R2539" s="9" t="s">
        <v>5177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s="9" t="s">
        <v>1636</v>
      </c>
      <c r="R2540" s="9" t="s">
        <v>5177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s="9" t="s">
        <v>1636</v>
      </c>
      <c r="R2541" s="9" t="s">
        <v>5177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s="9" t="s">
        <v>1636</v>
      </c>
      <c r="R2542" s="9" t="s">
        <v>5177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s="9" t="s">
        <v>1636</v>
      </c>
      <c r="R2543" s="9" t="s">
        <v>5177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s="9" t="s">
        <v>1636</v>
      </c>
      <c r="R2544" s="9" t="s">
        <v>5177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s="9" t="s">
        <v>1636</v>
      </c>
      <c r="R2545" s="9" t="s">
        <v>5177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s="9" t="s">
        <v>1636</v>
      </c>
      <c r="R2546" s="9" t="s">
        <v>5177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s="9" t="s">
        <v>1636</v>
      </c>
      <c r="R2547" s="9" t="s">
        <v>5177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s="9" t="s">
        <v>1636</v>
      </c>
      <c r="R2548" s="9" t="s">
        <v>5177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s="9" t="s">
        <v>1636</v>
      </c>
      <c r="R2549" s="9" t="s">
        <v>5177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s="9" t="s">
        <v>1636</v>
      </c>
      <c r="R2550" s="9" t="s">
        <v>5177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s="9" t="s">
        <v>1636</v>
      </c>
      <c r="R2551" s="9" t="s">
        <v>5177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s="9" t="s">
        <v>1636</v>
      </c>
      <c r="R2552" s="9" t="s">
        <v>5177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s="9" t="s">
        <v>1636</v>
      </c>
      <c r="R2553" s="9" t="s">
        <v>5177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s="9" t="s">
        <v>1636</v>
      </c>
      <c r="R2554" s="9" t="s">
        <v>5177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s="9" t="s">
        <v>1636</v>
      </c>
      <c r="R2555" s="9" t="s">
        <v>5177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s="9" t="s">
        <v>1636</v>
      </c>
      <c r="R2556" s="9" t="s">
        <v>5177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s="9" t="s">
        <v>1636</v>
      </c>
      <c r="R2557" s="9" t="s">
        <v>5177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s="9" t="s">
        <v>1636</v>
      </c>
      <c r="R2558" s="9" t="s">
        <v>5177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s="9" t="s">
        <v>1636</v>
      </c>
      <c r="R2559" s="9" t="s">
        <v>5177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s="9" t="s">
        <v>1636</v>
      </c>
      <c r="R2560" s="9" t="s">
        <v>5177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s="9" t="s">
        <v>1636</v>
      </c>
      <c r="R2561" s="9" t="s">
        <v>5177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si="196"/>
        <v>143</v>
      </c>
      <c r="Q2562" s="9" t="s">
        <v>1636</v>
      </c>
      <c r="R2562" s="9" t="s">
        <v>5177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ref="P2563:P2626" si="201">IFERROR(ROUND(E2563/L2563,2),0)</f>
        <v>0</v>
      </c>
      <c r="Q2563" s="9" t="s">
        <v>2386</v>
      </c>
      <c r="R2563" s="9" t="s">
        <v>2387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s="9" t="s">
        <v>2386</v>
      </c>
      <c r="R2564" s="9" t="s">
        <v>2387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s="9" t="s">
        <v>2386</v>
      </c>
      <c r="R2565" s="9" t="s">
        <v>2387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s="9" t="s">
        <v>2386</v>
      </c>
      <c r="R2566" s="9" t="s">
        <v>2387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s="9" t="s">
        <v>2386</v>
      </c>
      <c r="R2567" s="9" t="s">
        <v>2387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s="9" t="s">
        <v>2386</v>
      </c>
      <c r="R2568" s="9" t="s">
        <v>2387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s="9" t="s">
        <v>2386</v>
      </c>
      <c r="R2569" s="9" t="s">
        <v>2387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s="9" t="s">
        <v>2386</v>
      </c>
      <c r="R2570" s="9" t="s">
        <v>2387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s="9" t="s">
        <v>2386</v>
      </c>
      <c r="R2571" s="9" t="s">
        <v>2387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s="9" t="s">
        <v>2386</v>
      </c>
      <c r="R2572" s="9" t="s">
        <v>2387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s="9" t="s">
        <v>2386</v>
      </c>
      <c r="R2573" s="9" t="s">
        <v>2387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s="9" t="s">
        <v>2386</v>
      </c>
      <c r="R2574" s="9" t="s">
        <v>2387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s="9" t="s">
        <v>2386</v>
      </c>
      <c r="R2575" s="9" t="s">
        <v>2387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s="9" t="s">
        <v>2386</v>
      </c>
      <c r="R2576" s="9" t="s">
        <v>2387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s="9" t="s">
        <v>2386</v>
      </c>
      <c r="R2577" s="9" t="s">
        <v>2387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s="9" t="s">
        <v>2386</v>
      </c>
      <c r="R2578" s="9" t="s">
        <v>2387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s="9" t="s">
        <v>2386</v>
      </c>
      <c r="R2579" s="9" t="s">
        <v>2387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s="9" t="s">
        <v>2386</v>
      </c>
      <c r="R2580" s="9" t="s">
        <v>2387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s="9" t="s">
        <v>2386</v>
      </c>
      <c r="R2581" s="9" t="s">
        <v>2387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s="9" t="s">
        <v>2386</v>
      </c>
      <c r="R2582" s="9" t="s">
        <v>2387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s="9" t="s">
        <v>2386</v>
      </c>
      <c r="R2583" s="9" t="s">
        <v>2387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s="9" t="s">
        <v>2386</v>
      </c>
      <c r="R2584" s="9" t="s">
        <v>2387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s="9" t="s">
        <v>2386</v>
      </c>
      <c r="R2585" s="9" t="s">
        <v>2387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s="9" t="s">
        <v>2386</v>
      </c>
      <c r="R2586" s="9" t="s">
        <v>2387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s="9" t="s">
        <v>2386</v>
      </c>
      <c r="R2587" s="9" t="s">
        <v>2387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s="9" t="s">
        <v>2386</v>
      </c>
      <c r="R2588" s="9" t="s">
        <v>2387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s="9" t="s">
        <v>2386</v>
      </c>
      <c r="R2589" s="9" t="s">
        <v>2387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s="9" t="s">
        <v>2386</v>
      </c>
      <c r="R2590" s="9" t="s">
        <v>2387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s="9" t="s">
        <v>2386</v>
      </c>
      <c r="R2591" s="9" t="s">
        <v>2387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s="9" t="s">
        <v>2386</v>
      </c>
      <c r="R2592" s="9" t="s">
        <v>2387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s="9" t="s">
        <v>2386</v>
      </c>
      <c r="R2593" s="9" t="s">
        <v>2387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s="9" t="s">
        <v>2386</v>
      </c>
      <c r="R2594" s="9" t="s">
        <v>2387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s="9" t="s">
        <v>2386</v>
      </c>
      <c r="R2595" s="9" t="s">
        <v>2387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s="9" t="s">
        <v>2386</v>
      </c>
      <c r="R2596" s="9" t="s">
        <v>2387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s="9" t="s">
        <v>2386</v>
      </c>
      <c r="R2597" s="9" t="s">
        <v>2387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s="9" t="s">
        <v>2386</v>
      </c>
      <c r="R2598" s="9" t="s">
        <v>2387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s="9" t="s">
        <v>2386</v>
      </c>
      <c r="R2599" s="9" t="s">
        <v>2387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s="9" t="s">
        <v>2386</v>
      </c>
      <c r="R2600" s="9" t="s">
        <v>2387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s="9" t="s">
        <v>2386</v>
      </c>
      <c r="R2601" s="9" t="s">
        <v>2387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s="9" t="s">
        <v>2386</v>
      </c>
      <c r="R2602" s="9" t="s">
        <v>2387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s="9" t="s">
        <v>1143</v>
      </c>
      <c r="R2603" s="9" t="s">
        <v>5339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s="9" t="s">
        <v>1143</v>
      </c>
      <c r="R2604" s="9" t="s">
        <v>5339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s="9" t="s">
        <v>1143</v>
      </c>
      <c r="R2605" s="9" t="s">
        <v>5339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s="9" t="s">
        <v>1143</v>
      </c>
      <c r="R2606" s="9" t="s">
        <v>5339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s="9" t="s">
        <v>1143</v>
      </c>
      <c r="R2607" s="9" t="s">
        <v>5339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s="9" t="s">
        <v>1143</v>
      </c>
      <c r="R2608" s="9" t="s">
        <v>5339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s="9" t="s">
        <v>1143</v>
      </c>
      <c r="R2609" s="9" t="s">
        <v>5339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s="9" t="s">
        <v>1143</v>
      </c>
      <c r="R2610" s="9" t="s">
        <v>5339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s="9" t="s">
        <v>1143</v>
      </c>
      <c r="R2611" s="9" t="s">
        <v>5339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s="9" t="s">
        <v>1143</v>
      </c>
      <c r="R2612" s="9" t="s">
        <v>5339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s="9" t="s">
        <v>1143</v>
      </c>
      <c r="R2613" s="9" t="s">
        <v>5339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s="9" t="s">
        <v>1143</v>
      </c>
      <c r="R2614" s="9" t="s">
        <v>5339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s="9" t="s">
        <v>1143</v>
      </c>
      <c r="R2615" s="9" t="s">
        <v>5339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s="9" t="s">
        <v>1143</v>
      </c>
      <c r="R2616" s="9" t="s">
        <v>5339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s="9" t="s">
        <v>1143</v>
      </c>
      <c r="R2617" s="9" t="s">
        <v>5339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s="9" t="s">
        <v>1143</v>
      </c>
      <c r="R2618" s="9" t="s">
        <v>5339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s="9" t="s">
        <v>1143</v>
      </c>
      <c r="R2619" s="9" t="s">
        <v>5339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s="9" t="s">
        <v>1143</v>
      </c>
      <c r="R2620" s="9" t="s">
        <v>5339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s="9" t="s">
        <v>1143</v>
      </c>
      <c r="R2621" s="9" t="s">
        <v>5339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s="9" t="s">
        <v>1143</v>
      </c>
      <c r="R2622" s="9" t="s">
        <v>5339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s="9" t="s">
        <v>1143</v>
      </c>
      <c r="R2623" s="9" t="s">
        <v>5339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s="9" t="s">
        <v>1143</v>
      </c>
      <c r="R2624" s="9" t="s">
        <v>5339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s="9" t="s">
        <v>1143</v>
      </c>
      <c r="R2625" s="9" t="s">
        <v>5339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si="201"/>
        <v>31.82</v>
      </c>
      <c r="Q2626" s="9" t="s">
        <v>1143</v>
      </c>
      <c r="R2626" s="9" t="s">
        <v>5339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ref="P2627:P2690" si="206">IFERROR(ROUND(E2627/L2627,2),0)</f>
        <v>27.58</v>
      </c>
      <c r="Q2627" s="9" t="s">
        <v>1143</v>
      </c>
      <c r="R2627" s="9" t="s">
        <v>5339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s="9" t="s">
        <v>1143</v>
      </c>
      <c r="R2628" s="9" t="s">
        <v>5339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s="9" t="s">
        <v>1143</v>
      </c>
      <c r="R2629" s="9" t="s">
        <v>5339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s="9" t="s">
        <v>1143</v>
      </c>
      <c r="R2630" s="9" t="s">
        <v>5339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s="9" t="s">
        <v>1143</v>
      </c>
      <c r="R2631" s="9" t="s">
        <v>5339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s="9" t="s">
        <v>1143</v>
      </c>
      <c r="R2632" s="9" t="s">
        <v>5339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s="9" t="s">
        <v>1143</v>
      </c>
      <c r="R2633" s="9" t="s">
        <v>5339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s="9" t="s">
        <v>1143</v>
      </c>
      <c r="R2634" s="9" t="s">
        <v>5339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s="9" t="s">
        <v>1143</v>
      </c>
      <c r="R2635" s="9" t="s">
        <v>5339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s="9" t="s">
        <v>1143</v>
      </c>
      <c r="R2636" s="9" t="s">
        <v>5339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s="9" t="s">
        <v>1143</v>
      </c>
      <c r="R2637" s="9" t="s">
        <v>5339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s="9" t="s">
        <v>1143</v>
      </c>
      <c r="R2638" s="9" t="s">
        <v>5339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s="9" t="s">
        <v>1143</v>
      </c>
      <c r="R2639" s="9" t="s">
        <v>5339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s="9" t="s">
        <v>1143</v>
      </c>
      <c r="R2640" s="9" t="s">
        <v>5339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s="9" t="s">
        <v>1143</v>
      </c>
      <c r="R2641" s="9" t="s">
        <v>5339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s="9" t="s">
        <v>1143</v>
      </c>
      <c r="R2642" s="9" t="s">
        <v>5339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s="9" t="s">
        <v>1143</v>
      </c>
      <c r="R2643" s="9" t="s">
        <v>5339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s="9" t="s">
        <v>1143</v>
      </c>
      <c r="R2644" s="9" t="s">
        <v>5339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s="9" t="s">
        <v>1143</v>
      </c>
      <c r="R2645" s="9" t="s">
        <v>5339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s="9" t="s">
        <v>1143</v>
      </c>
      <c r="R2646" s="9" t="s">
        <v>5339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s="9" t="s">
        <v>1143</v>
      </c>
      <c r="R2647" s="9" t="s">
        <v>5339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s="9" t="s">
        <v>1143</v>
      </c>
      <c r="R2648" s="9" t="s">
        <v>5339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s="9" t="s">
        <v>1143</v>
      </c>
      <c r="R2649" s="9" t="s">
        <v>5339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s="9" t="s">
        <v>1143</v>
      </c>
      <c r="R2650" s="9" t="s">
        <v>5339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s="9" t="s">
        <v>1143</v>
      </c>
      <c r="R2651" s="9" t="s">
        <v>5339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s="9" t="s">
        <v>1143</v>
      </c>
      <c r="R2652" s="9" t="s">
        <v>5339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s="9" t="s">
        <v>1143</v>
      </c>
      <c r="R2653" s="9" t="s">
        <v>5339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s="9" t="s">
        <v>1143</v>
      </c>
      <c r="R2654" s="9" t="s">
        <v>5339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s="9" t="s">
        <v>1143</v>
      </c>
      <c r="R2655" s="9" t="s">
        <v>5339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s="9" t="s">
        <v>1143</v>
      </c>
      <c r="R2656" s="9" t="s">
        <v>5339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s="9" t="s">
        <v>1143</v>
      </c>
      <c r="R2657" s="9" t="s">
        <v>5339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s="9" t="s">
        <v>1143</v>
      </c>
      <c r="R2658" s="9" t="s">
        <v>5339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s="9" t="s">
        <v>1143</v>
      </c>
      <c r="R2659" s="9" t="s">
        <v>5339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s="9" t="s">
        <v>1143</v>
      </c>
      <c r="R2660" s="9" t="s">
        <v>5339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s="9" t="s">
        <v>1143</v>
      </c>
      <c r="R2661" s="9" t="s">
        <v>5339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s="9" t="s">
        <v>1143</v>
      </c>
      <c r="R2662" s="9" t="s">
        <v>5339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s="9" t="s">
        <v>1143</v>
      </c>
      <c r="R2663" s="9" t="s">
        <v>5461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s="9" t="s">
        <v>1143</v>
      </c>
      <c r="R2664" s="9" t="s">
        <v>5461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s="9" t="s">
        <v>1143</v>
      </c>
      <c r="R2665" s="9" t="s">
        <v>5461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s="9" t="s">
        <v>1143</v>
      </c>
      <c r="R2666" s="9" t="s">
        <v>5461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s="9" t="s">
        <v>1143</v>
      </c>
      <c r="R2667" s="9" t="s">
        <v>5461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s="9" t="s">
        <v>1143</v>
      </c>
      <c r="R2668" s="9" t="s">
        <v>5461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s="9" t="s">
        <v>1143</v>
      </c>
      <c r="R2669" s="9" t="s">
        <v>5461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s="9" t="s">
        <v>1143</v>
      </c>
      <c r="R2670" s="9" t="s">
        <v>5461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s="9" t="s">
        <v>1143</v>
      </c>
      <c r="R2671" s="9" t="s">
        <v>5461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s="9" t="s">
        <v>1143</v>
      </c>
      <c r="R2672" s="9" t="s">
        <v>5461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s="9" t="s">
        <v>1143</v>
      </c>
      <c r="R2673" s="9" t="s">
        <v>5461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s="9" t="s">
        <v>1143</v>
      </c>
      <c r="R2674" s="9" t="s">
        <v>5461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s="9" t="s">
        <v>1143</v>
      </c>
      <c r="R2675" s="9" t="s">
        <v>5461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s="9" t="s">
        <v>1143</v>
      </c>
      <c r="R2676" s="9" t="s">
        <v>5461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s="9" t="s">
        <v>1143</v>
      </c>
      <c r="R2677" s="9" t="s">
        <v>5461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s="9" t="s">
        <v>1143</v>
      </c>
      <c r="R2678" s="9" t="s">
        <v>5461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s="9" t="s">
        <v>1143</v>
      </c>
      <c r="R2679" s="9" t="s">
        <v>5461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s="9" t="s">
        <v>1143</v>
      </c>
      <c r="R2680" s="9" t="s">
        <v>5461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s="9" t="s">
        <v>1143</v>
      </c>
      <c r="R2681" s="9" t="s">
        <v>5461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s="9" t="s">
        <v>1143</v>
      </c>
      <c r="R2682" s="9" t="s">
        <v>5461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s="9" t="s">
        <v>2386</v>
      </c>
      <c r="R2683" s="9" t="s">
        <v>2387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s="9" t="s">
        <v>2386</v>
      </c>
      <c r="R2684" s="9" t="s">
        <v>2387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s="9" t="s">
        <v>2386</v>
      </c>
      <c r="R2685" s="9" t="s">
        <v>2387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s="9" t="s">
        <v>2386</v>
      </c>
      <c r="R2686" s="9" t="s">
        <v>2387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s="9" t="s">
        <v>2386</v>
      </c>
      <c r="R2687" s="9" t="s">
        <v>2387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s="9" t="s">
        <v>2386</v>
      </c>
      <c r="R2688" s="9" t="s">
        <v>2387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s="9" t="s">
        <v>2386</v>
      </c>
      <c r="R2689" s="9" t="s">
        <v>2387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si="206"/>
        <v>5.29</v>
      </c>
      <c r="Q2690" s="9" t="s">
        <v>2386</v>
      </c>
      <c r="R2690" s="9" t="s">
        <v>2387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ref="P2691:P2754" si="211">IFERROR(ROUND(E2691/L2691,2),0)</f>
        <v>1</v>
      </c>
      <c r="Q2691" s="9" t="s">
        <v>2386</v>
      </c>
      <c r="R2691" s="9" t="s">
        <v>2387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s="9" t="s">
        <v>2386</v>
      </c>
      <c r="R2692" s="9" t="s">
        <v>2387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s="9" t="s">
        <v>2386</v>
      </c>
      <c r="R2693" s="9" t="s">
        <v>2387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s="9" t="s">
        <v>2386</v>
      </c>
      <c r="R2694" s="9" t="s">
        <v>2387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s="9" t="s">
        <v>2386</v>
      </c>
      <c r="R2695" s="9" t="s">
        <v>2387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s="9" t="s">
        <v>2386</v>
      </c>
      <c r="R2696" s="9" t="s">
        <v>2387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s="9" t="s">
        <v>2386</v>
      </c>
      <c r="R2697" s="9" t="s">
        <v>2387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s="9" t="s">
        <v>2386</v>
      </c>
      <c r="R2698" s="9" t="s">
        <v>2387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s="9" t="s">
        <v>2386</v>
      </c>
      <c r="R2699" s="9" t="s">
        <v>2387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s="9" t="s">
        <v>2386</v>
      </c>
      <c r="R2700" s="9" t="s">
        <v>2387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s="9" t="s">
        <v>2386</v>
      </c>
      <c r="R2701" s="9" t="s">
        <v>2387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s="9" t="s">
        <v>2386</v>
      </c>
      <c r="R2702" s="9" t="s">
        <v>2387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s="9" t="s">
        <v>1100</v>
      </c>
      <c r="R2703" s="9" t="s">
        <v>5543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s="9" t="s">
        <v>1100</v>
      </c>
      <c r="R2704" s="9" t="s">
        <v>5543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s="9" t="s">
        <v>1100</v>
      </c>
      <c r="R2705" s="9" t="s">
        <v>5543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s="9" t="s">
        <v>1100</v>
      </c>
      <c r="R2706" s="9" t="s">
        <v>5543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s="9" t="s">
        <v>1100</v>
      </c>
      <c r="R2707" s="9" t="s">
        <v>5543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s="9" t="s">
        <v>1100</v>
      </c>
      <c r="R2708" s="9" t="s">
        <v>5543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s="9" t="s">
        <v>1100</v>
      </c>
      <c r="R2709" s="9" t="s">
        <v>5543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s="9" t="s">
        <v>1100</v>
      </c>
      <c r="R2710" s="9" t="s">
        <v>5543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s="9" t="s">
        <v>1100</v>
      </c>
      <c r="R2711" s="9" t="s">
        <v>5543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s="9" t="s">
        <v>1100</v>
      </c>
      <c r="R2712" s="9" t="s">
        <v>5543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s="9" t="s">
        <v>1100</v>
      </c>
      <c r="R2713" s="9" t="s">
        <v>5543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s="9" t="s">
        <v>1100</v>
      </c>
      <c r="R2714" s="9" t="s">
        <v>5543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s="9" t="s">
        <v>1100</v>
      </c>
      <c r="R2715" s="9" t="s">
        <v>5543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s="9" t="s">
        <v>1100</v>
      </c>
      <c r="R2716" s="9" t="s">
        <v>5543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s="9" t="s">
        <v>1100</v>
      </c>
      <c r="R2717" s="9" t="s">
        <v>5543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s="9" t="s">
        <v>1100</v>
      </c>
      <c r="R2718" s="9" t="s">
        <v>5543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s="9" t="s">
        <v>1100</v>
      </c>
      <c r="R2719" s="9" t="s">
        <v>5543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s="9" t="s">
        <v>1100</v>
      </c>
      <c r="R2720" s="9" t="s">
        <v>5543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s="9" t="s">
        <v>1100</v>
      </c>
      <c r="R2721" s="9" t="s">
        <v>5543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s="9" t="s">
        <v>1100</v>
      </c>
      <c r="R2722" s="9" t="s">
        <v>5543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s="9" t="s">
        <v>1143</v>
      </c>
      <c r="R2723" s="9" t="s">
        <v>4008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s="9" t="s">
        <v>1143</v>
      </c>
      <c r="R2724" s="9" t="s">
        <v>4008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s="9" t="s">
        <v>1143</v>
      </c>
      <c r="R2725" s="9" t="s">
        <v>4008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s="9" t="s">
        <v>1143</v>
      </c>
      <c r="R2726" s="9" t="s">
        <v>4008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s="9" t="s">
        <v>1143</v>
      </c>
      <c r="R2727" s="9" t="s">
        <v>4008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s="9" t="s">
        <v>1143</v>
      </c>
      <c r="R2728" s="9" t="s">
        <v>4008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s="9" t="s">
        <v>1143</v>
      </c>
      <c r="R2729" s="9" t="s">
        <v>4008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s="9" t="s">
        <v>1143</v>
      </c>
      <c r="R2730" s="9" t="s">
        <v>4008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s="9" t="s">
        <v>1143</v>
      </c>
      <c r="R2731" s="9" t="s">
        <v>4008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s="9" t="s">
        <v>1143</v>
      </c>
      <c r="R2732" s="9" t="s">
        <v>4008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s="9" t="s">
        <v>1143</v>
      </c>
      <c r="R2733" s="9" t="s">
        <v>4008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s="9" t="s">
        <v>1143</v>
      </c>
      <c r="R2734" s="9" t="s">
        <v>4008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s="9" t="s">
        <v>1143</v>
      </c>
      <c r="R2735" s="9" t="s">
        <v>4008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s="9" t="s">
        <v>1143</v>
      </c>
      <c r="R2736" s="9" t="s">
        <v>4008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s="9" t="s">
        <v>1143</v>
      </c>
      <c r="R2737" s="9" t="s">
        <v>4008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s="9" t="s">
        <v>1143</v>
      </c>
      <c r="R2738" s="9" t="s">
        <v>4008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s="9" t="s">
        <v>1143</v>
      </c>
      <c r="R2739" s="9" t="s">
        <v>4008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s="9" t="s">
        <v>1143</v>
      </c>
      <c r="R2740" s="9" t="s">
        <v>4008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s="9" t="s">
        <v>1143</v>
      </c>
      <c r="R2741" s="9" t="s">
        <v>4008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s="9" t="s">
        <v>1143</v>
      </c>
      <c r="R2742" s="9" t="s">
        <v>4008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s="9" t="s">
        <v>1511</v>
      </c>
      <c r="R2743" s="9" t="s">
        <v>5625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s="9" t="s">
        <v>1511</v>
      </c>
      <c r="R2744" s="9" t="s">
        <v>5625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s="9" t="s">
        <v>1511</v>
      </c>
      <c r="R2745" s="9" t="s">
        <v>5625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s="9" t="s">
        <v>1511</v>
      </c>
      <c r="R2746" s="9" t="s">
        <v>5625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s="9" t="s">
        <v>1511</v>
      </c>
      <c r="R2747" s="9" t="s">
        <v>5625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s="9" t="s">
        <v>1511</v>
      </c>
      <c r="R2748" s="9" t="s">
        <v>5625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s="9" t="s">
        <v>1511</v>
      </c>
      <c r="R2749" s="9" t="s">
        <v>5625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s="9" t="s">
        <v>1511</v>
      </c>
      <c r="R2750" s="9" t="s">
        <v>5625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s="9" t="s">
        <v>1511</v>
      </c>
      <c r="R2751" s="9" t="s">
        <v>5625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s="9" t="s">
        <v>1511</v>
      </c>
      <c r="R2752" s="9" t="s">
        <v>5625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s="9" t="s">
        <v>1511</v>
      </c>
      <c r="R2753" s="9" t="s">
        <v>5625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si="211"/>
        <v>39.29</v>
      </c>
      <c r="Q2754" s="9" t="s">
        <v>1511</v>
      </c>
      <c r="R2754" s="9" t="s">
        <v>5625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ref="P2755:P2818" si="216">IFERROR(ROUND(E2755/L2755,2),0)</f>
        <v>47.5</v>
      </c>
      <c r="Q2755" s="9" t="s">
        <v>1511</v>
      </c>
      <c r="R2755" s="9" t="s">
        <v>5625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s="9" t="s">
        <v>1511</v>
      </c>
      <c r="R2756" s="9" t="s">
        <v>5625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s="9" t="s">
        <v>1511</v>
      </c>
      <c r="R2757" s="9" t="s">
        <v>5625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s="9" t="s">
        <v>1511</v>
      </c>
      <c r="R2758" s="9" t="s">
        <v>5625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s="9" t="s">
        <v>1511</v>
      </c>
      <c r="R2759" s="9" t="s">
        <v>5625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s="9" t="s">
        <v>1511</v>
      </c>
      <c r="R2760" s="9" t="s">
        <v>5625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s="9" t="s">
        <v>1511</v>
      </c>
      <c r="R2761" s="9" t="s">
        <v>5625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s="9" t="s">
        <v>1511</v>
      </c>
      <c r="R2762" s="9" t="s">
        <v>5625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s="9" t="s">
        <v>1511</v>
      </c>
      <c r="R2763" s="9" t="s">
        <v>5625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s="9" t="s">
        <v>1511</v>
      </c>
      <c r="R2764" s="9" t="s">
        <v>5625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s="9" t="s">
        <v>1511</v>
      </c>
      <c r="R2765" s="9" t="s">
        <v>5625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s="9" t="s">
        <v>1511</v>
      </c>
      <c r="R2766" s="9" t="s">
        <v>5625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s="9" t="s">
        <v>1511</v>
      </c>
      <c r="R2767" s="9" t="s">
        <v>5625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s="9" t="s">
        <v>1511</v>
      </c>
      <c r="R2768" s="9" t="s">
        <v>5625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s="9" t="s">
        <v>1511</v>
      </c>
      <c r="R2769" s="9" t="s">
        <v>5625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s="9" t="s">
        <v>1511</v>
      </c>
      <c r="R2770" s="9" t="s">
        <v>5625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s="9" t="s">
        <v>1511</v>
      </c>
      <c r="R2771" s="9" t="s">
        <v>5625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s="9" t="s">
        <v>1511</v>
      </c>
      <c r="R2772" s="9" t="s">
        <v>5625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s="9" t="s">
        <v>1511</v>
      </c>
      <c r="R2773" s="9" t="s">
        <v>5625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s="9" t="s">
        <v>1511</v>
      </c>
      <c r="R2774" s="9" t="s">
        <v>5625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s="9" t="s">
        <v>1511</v>
      </c>
      <c r="R2775" s="9" t="s">
        <v>5625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s="9" t="s">
        <v>1511</v>
      </c>
      <c r="R2776" s="9" t="s">
        <v>5625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s="9" t="s">
        <v>1511</v>
      </c>
      <c r="R2777" s="9" t="s">
        <v>5625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s="9" t="s">
        <v>1511</v>
      </c>
      <c r="R2778" s="9" t="s">
        <v>5625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s="9" t="s">
        <v>1511</v>
      </c>
      <c r="R2779" s="9" t="s">
        <v>5625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s="9" t="s">
        <v>1511</v>
      </c>
      <c r="R2780" s="9" t="s">
        <v>5625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s="9" t="s">
        <v>1511</v>
      </c>
      <c r="R2781" s="9" t="s">
        <v>5625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s="9" t="s">
        <v>1511</v>
      </c>
      <c r="R2782" s="9" t="s">
        <v>5625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s="9" t="s">
        <v>1100</v>
      </c>
      <c r="R2783" s="9" t="s">
        <v>1101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s="9" t="s">
        <v>1100</v>
      </c>
      <c r="R2784" s="9" t="s">
        <v>1101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s="9" t="s">
        <v>1100</v>
      </c>
      <c r="R2785" s="9" t="s">
        <v>1101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s="9" t="s">
        <v>1100</v>
      </c>
      <c r="R2786" s="9" t="s">
        <v>1101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s="9" t="s">
        <v>1100</v>
      </c>
      <c r="R2787" s="9" t="s">
        <v>1101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s="9" t="s">
        <v>1100</v>
      </c>
      <c r="R2788" s="9" t="s">
        <v>1101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s="9" t="s">
        <v>1100</v>
      </c>
      <c r="R2789" s="9" t="s">
        <v>1101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s="9" t="s">
        <v>1100</v>
      </c>
      <c r="R2790" s="9" t="s">
        <v>1101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s="9" t="s">
        <v>1100</v>
      </c>
      <c r="R2791" s="9" t="s">
        <v>1101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s="9" t="s">
        <v>1100</v>
      </c>
      <c r="R2792" s="9" t="s">
        <v>1101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s="9" t="s">
        <v>1100</v>
      </c>
      <c r="R2793" s="9" t="s">
        <v>1101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s="9" t="s">
        <v>1100</v>
      </c>
      <c r="R2794" s="9" t="s">
        <v>1101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s="9" t="s">
        <v>1100</v>
      </c>
      <c r="R2795" s="9" t="s">
        <v>1101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s="9" t="s">
        <v>1100</v>
      </c>
      <c r="R2796" s="9" t="s">
        <v>1101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s="9" t="s">
        <v>1100</v>
      </c>
      <c r="R2797" s="9" t="s">
        <v>1101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s="9" t="s">
        <v>1100</v>
      </c>
      <c r="R2798" s="9" t="s">
        <v>1101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s="9" t="s">
        <v>1100</v>
      </c>
      <c r="R2799" s="9" t="s">
        <v>1101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s="9" t="s">
        <v>1100</v>
      </c>
      <c r="R2800" s="9" t="s">
        <v>1101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s="9" t="s">
        <v>1100</v>
      </c>
      <c r="R2801" s="9" t="s">
        <v>1101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s="9" t="s">
        <v>1100</v>
      </c>
      <c r="R2802" s="9" t="s">
        <v>1101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s="9" t="s">
        <v>1100</v>
      </c>
      <c r="R2803" s="9" t="s">
        <v>1101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s="9" t="s">
        <v>1100</v>
      </c>
      <c r="R2804" s="9" t="s">
        <v>1101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s="9" t="s">
        <v>1100</v>
      </c>
      <c r="R2805" s="9" t="s">
        <v>1101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s="9" t="s">
        <v>1100</v>
      </c>
      <c r="R2806" s="9" t="s">
        <v>1101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s="9" t="s">
        <v>1100</v>
      </c>
      <c r="R2807" s="9" t="s">
        <v>1101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s="9" t="s">
        <v>1100</v>
      </c>
      <c r="R2808" s="9" t="s">
        <v>1101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s="9" t="s">
        <v>1100</v>
      </c>
      <c r="R2809" s="9" t="s">
        <v>1101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s="9" t="s">
        <v>1100</v>
      </c>
      <c r="R2810" s="9" t="s">
        <v>1101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s="9" t="s">
        <v>1100</v>
      </c>
      <c r="R2811" s="9" t="s">
        <v>1101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s="9" t="s">
        <v>1100</v>
      </c>
      <c r="R2812" s="9" t="s">
        <v>1101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s="9" t="s">
        <v>1100</v>
      </c>
      <c r="R2813" s="9" t="s">
        <v>1101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s="9" t="s">
        <v>1100</v>
      </c>
      <c r="R2814" s="9" t="s">
        <v>1101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s="9" t="s">
        <v>1100</v>
      </c>
      <c r="R2815" s="9" t="s">
        <v>1101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s="9" t="s">
        <v>1100</v>
      </c>
      <c r="R2816" s="9" t="s">
        <v>1101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s="9" t="s">
        <v>1100</v>
      </c>
      <c r="R2817" s="9" t="s">
        <v>1101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si="216"/>
        <v>25.13</v>
      </c>
      <c r="Q2818" s="9" t="s">
        <v>1100</v>
      </c>
      <c r="R2818" s="9" t="s">
        <v>1101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1100</v>
      </c>
      <c r="R2819" s="9" t="s">
        <v>1101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s="9" t="s">
        <v>1100</v>
      </c>
      <c r="R2820" s="9" t="s">
        <v>1101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s="9" t="s">
        <v>1100</v>
      </c>
      <c r="R2821" s="9" t="s">
        <v>1101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s="9" t="s">
        <v>1100</v>
      </c>
      <c r="R2822" s="9" t="s">
        <v>1101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s="9" t="s">
        <v>1100</v>
      </c>
      <c r="R2823" s="9" t="s">
        <v>1101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s="9" t="s">
        <v>1100</v>
      </c>
      <c r="R2824" s="9" t="s">
        <v>1101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s="9" t="s">
        <v>1100</v>
      </c>
      <c r="R2825" s="9" t="s">
        <v>1101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s="9" t="s">
        <v>1100</v>
      </c>
      <c r="R2826" s="9" t="s">
        <v>1101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s="9" t="s">
        <v>1100</v>
      </c>
      <c r="R2827" s="9" t="s">
        <v>1101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s="9" t="s">
        <v>1100</v>
      </c>
      <c r="R2828" s="9" t="s">
        <v>1101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s="9" t="s">
        <v>1100</v>
      </c>
      <c r="R2829" s="9" t="s">
        <v>1101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s="9" t="s">
        <v>1100</v>
      </c>
      <c r="R2830" s="9" t="s">
        <v>1101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s="9" t="s">
        <v>1100</v>
      </c>
      <c r="R2831" s="9" t="s">
        <v>1101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s="9" t="s">
        <v>1100</v>
      </c>
      <c r="R2832" s="9" t="s">
        <v>1101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s="9" t="s">
        <v>1100</v>
      </c>
      <c r="R2833" s="9" t="s">
        <v>1101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s="9" t="s">
        <v>1100</v>
      </c>
      <c r="R2834" s="9" t="s">
        <v>1101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s="9" t="s">
        <v>1100</v>
      </c>
      <c r="R2835" s="9" t="s">
        <v>1101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s="9" t="s">
        <v>1100</v>
      </c>
      <c r="R2836" s="9" t="s">
        <v>1101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s="9" t="s">
        <v>1100</v>
      </c>
      <c r="R2837" s="9" t="s">
        <v>1101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s="9" t="s">
        <v>1100</v>
      </c>
      <c r="R2838" s="9" t="s">
        <v>1101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s="9" t="s">
        <v>1100</v>
      </c>
      <c r="R2839" s="9" t="s">
        <v>1101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s="9" t="s">
        <v>1100</v>
      </c>
      <c r="R2840" s="9" t="s">
        <v>1101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s="9" t="s">
        <v>1100</v>
      </c>
      <c r="R2841" s="9" t="s">
        <v>1101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s="9" t="s">
        <v>1100</v>
      </c>
      <c r="R2842" s="9" t="s">
        <v>1101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s="9" t="s">
        <v>1100</v>
      </c>
      <c r="R2843" s="9" t="s">
        <v>1101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s="9" t="s">
        <v>1100</v>
      </c>
      <c r="R2844" s="9" t="s">
        <v>1101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s="9" t="s">
        <v>1100</v>
      </c>
      <c r="R2845" s="9" t="s">
        <v>1101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s="9" t="s">
        <v>1100</v>
      </c>
      <c r="R2846" s="9" t="s">
        <v>1101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s="9" t="s">
        <v>1100</v>
      </c>
      <c r="R2847" s="9" t="s">
        <v>1101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s="9" t="s">
        <v>1100</v>
      </c>
      <c r="R2848" s="9" t="s">
        <v>1101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s="9" t="s">
        <v>1100</v>
      </c>
      <c r="R2849" s="9" t="s">
        <v>1101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s="9" t="s">
        <v>1100</v>
      </c>
      <c r="R2850" s="9" t="s">
        <v>1101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s="9" t="s">
        <v>1100</v>
      </c>
      <c r="R2851" s="9" t="s">
        <v>1101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s="9" t="s">
        <v>1100</v>
      </c>
      <c r="R2852" s="9" t="s">
        <v>1101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s="9" t="s">
        <v>1100</v>
      </c>
      <c r="R2853" s="9" t="s">
        <v>1101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s="9" t="s">
        <v>1100</v>
      </c>
      <c r="R2854" s="9" t="s">
        <v>1101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s="9" t="s">
        <v>1100</v>
      </c>
      <c r="R2855" s="9" t="s">
        <v>1101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s="9" t="s">
        <v>1100</v>
      </c>
      <c r="R2856" s="9" t="s">
        <v>1101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s="9" t="s">
        <v>1100</v>
      </c>
      <c r="R2857" s="9" t="s">
        <v>1101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s="9" t="s">
        <v>1100</v>
      </c>
      <c r="R2858" s="9" t="s">
        <v>1101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s="9" t="s">
        <v>1100</v>
      </c>
      <c r="R2859" s="9" t="s">
        <v>1101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s="9" t="s">
        <v>1100</v>
      </c>
      <c r="R2860" s="9" t="s">
        <v>1101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s="9" t="s">
        <v>1100</v>
      </c>
      <c r="R2861" s="9" t="s">
        <v>1101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s="9" t="s">
        <v>1100</v>
      </c>
      <c r="R2862" s="9" t="s">
        <v>1101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s="9" t="s">
        <v>1100</v>
      </c>
      <c r="R2863" s="9" t="s">
        <v>1101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s="9" t="s">
        <v>1100</v>
      </c>
      <c r="R2864" s="9" t="s">
        <v>1101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s="9" t="s">
        <v>1100</v>
      </c>
      <c r="R2865" s="9" t="s">
        <v>1101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s="9" t="s">
        <v>1100</v>
      </c>
      <c r="R2866" s="9" t="s">
        <v>1101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s="9" t="s">
        <v>1100</v>
      </c>
      <c r="R2867" s="9" t="s">
        <v>1101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s="9" t="s">
        <v>1100</v>
      </c>
      <c r="R2868" s="9" t="s">
        <v>1101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s="9" t="s">
        <v>1100</v>
      </c>
      <c r="R2869" s="9" t="s">
        <v>1101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s="9" t="s">
        <v>1100</v>
      </c>
      <c r="R2870" s="9" t="s">
        <v>1101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s="9" t="s">
        <v>1100</v>
      </c>
      <c r="R2871" s="9" t="s">
        <v>1101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s="9" t="s">
        <v>1100</v>
      </c>
      <c r="R2872" s="9" t="s">
        <v>1101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s="9" t="s">
        <v>1100</v>
      </c>
      <c r="R2873" s="9" t="s">
        <v>1101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s="9" t="s">
        <v>1100</v>
      </c>
      <c r="R2874" s="9" t="s">
        <v>1101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s="9" t="s">
        <v>1100</v>
      </c>
      <c r="R2875" s="9" t="s">
        <v>1101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s="9" t="s">
        <v>1100</v>
      </c>
      <c r="R2876" s="9" t="s">
        <v>1101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s="9" t="s">
        <v>1100</v>
      </c>
      <c r="R2877" s="9" t="s">
        <v>1101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s="9" t="s">
        <v>1100</v>
      </c>
      <c r="R2878" s="9" t="s">
        <v>1101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s="9" t="s">
        <v>1100</v>
      </c>
      <c r="R2879" s="9" t="s">
        <v>1101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s="9" t="s">
        <v>1100</v>
      </c>
      <c r="R2880" s="9" t="s">
        <v>1101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s="9" t="s">
        <v>1100</v>
      </c>
      <c r="R2881" s="9" t="s">
        <v>1101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si="221"/>
        <v>96.55</v>
      </c>
      <c r="Q2882" s="9" t="s">
        <v>1100</v>
      </c>
      <c r="R2882" s="9" t="s">
        <v>1101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ref="P2883:P2946" si="226">IFERROR(ROUND(E2883/L2883,2),0)</f>
        <v>0</v>
      </c>
      <c r="Q2883" s="9" t="s">
        <v>1100</v>
      </c>
      <c r="R2883" s="9" t="s">
        <v>1101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s="9" t="s">
        <v>1100</v>
      </c>
      <c r="R2884" s="9" t="s">
        <v>1101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s="9" t="s">
        <v>1100</v>
      </c>
      <c r="R2885" s="9" t="s">
        <v>1101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s="9" t="s">
        <v>1100</v>
      </c>
      <c r="R2886" s="9" t="s">
        <v>1101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s="9" t="s">
        <v>1100</v>
      </c>
      <c r="R2887" s="9" t="s">
        <v>1101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s="9" t="s">
        <v>1100</v>
      </c>
      <c r="R2888" s="9" t="s">
        <v>1101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s="9" t="s">
        <v>1100</v>
      </c>
      <c r="R2889" s="9" t="s">
        <v>1101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s="9" t="s">
        <v>1100</v>
      </c>
      <c r="R2890" s="9" t="s">
        <v>1101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s="9" t="s">
        <v>1100</v>
      </c>
      <c r="R2891" s="9" t="s">
        <v>1101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s="9" t="s">
        <v>1100</v>
      </c>
      <c r="R2892" s="9" t="s">
        <v>1101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s="9" t="s">
        <v>1100</v>
      </c>
      <c r="R2893" s="9" t="s">
        <v>1101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s="9" t="s">
        <v>1100</v>
      </c>
      <c r="R2894" s="9" t="s">
        <v>1101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s="9" t="s">
        <v>1100</v>
      </c>
      <c r="R2895" s="9" t="s">
        <v>1101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s="9" t="s">
        <v>1100</v>
      </c>
      <c r="R2896" s="9" t="s">
        <v>1101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s="9" t="s">
        <v>1100</v>
      </c>
      <c r="R2897" s="9" t="s">
        <v>1101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s="9" t="s">
        <v>1100</v>
      </c>
      <c r="R2898" s="9" t="s">
        <v>1101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s="9" t="s">
        <v>1100</v>
      </c>
      <c r="R2899" s="9" t="s">
        <v>1101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s="9" t="s">
        <v>1100</v>
      </c>
      <c r="R2900" s="9" t="s">
        <v>1101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s="9" t="s">
        <v>1100</v>
      </c>
      <c r="R2901" s="9" t="s">
        <v>1101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s="9" t="s">
        <v>1100</v>
      </c>
      <c r="R2902" s="9" t="s">
        <v>1101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s="9" t="s">
        <v>1100</v>
      </c>
      <c r="R2903" s="9" t="s">
        <v>1101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s="9" t="s">
        <v>1100</v>
      </c>
      <c r="R2904" s="9" t="s">
        <v>1101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s="9" t="s">
        <v>1100</v>
      </c>
      <c r="R2905" s="9" t="s">
        <v>1101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s="9" t="s">
        <v>1100</v>
      </c>
      <c r="R2906" s="9" t="s">
        <v>1101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s="9" t="s">
        <v>1100</v>
      </c>
      <c r="R2907" s="9" t="s">
        <v>1101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s="9" t="s">
        <v>1100</v>
      </c>
      <c r="R2908" s="9" t="s">
        <v>1101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s="9" t="s">
        <v>1100</v>
      </c>
      <c r="R2909" s="9" t="s">
        <v>1101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s="9" t="s">
        <v>1100</v>
      </c>
      <c r="R2910" s="9" t="s">
        <v>1101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s="9" t="s">
        <v>1100</v>
      </c>
      <c r="R2911" s="9" t="s">
        <v>1101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s="9" t="s">
        <v>1100</v>
      </c>
      <c r="R2912" s="9" t="s">
        <v>1101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s="9" t="s">
        <v>1100</v>
      </c>
      <c r="R2913" s="9" t="s">
        <v>1101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s="9" t="s">
        <v>1100</v>
      </c>
      <c r="R2914" s="9" t="s">
        <v>1101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s="9" t="s">
        <v>1100</v>
      </c>
      <c r="R2915" s="9" t="s">
        <v>1101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s="9" t="s">
        <v>1100</v>
      </c>
      <c r="R2916" s="9" t="s">
        <v>1101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s="9" t="s">
        <v>1100</v>
      </c>
      <c r="R2917" s="9" t="s">
        <v>1101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s="9" t="s">
        <v>1100</v>
      </c>
      <c r="R2918" s="9" t="s">
        <v>1101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s="9" t="s">
        <v>1100</v>
      </c>
      <c r="R2919" s="9" t="s">
        <v>1101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s="9" t="s">
        <v>1100</v>
      </c>
      <c r="R2920" s="9" t="s">
        <v>1101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s="9" t="s">
        <v>1100</v>
      </c>
      <c r="R2921" s="9" t="s">
        <v>1101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s="9" t="s">
        <v>1100</v>
      </c>
      <c r="R2922" s="9" t="s">
        <v>1101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s="9" t="s">
        <v>1100</v>
      </c>
      <c r="R2923" s="9" t="s">
        <v>5987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s="9" t="s">
        <v>1100</v>
      </c>
      <c r="R2924" s="9" t="s">
        <v>5987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s="9" t="s">
        <v>1100</v>
      </c>
      <c r="R2925" s="9" t="s">
        <v>5987</v>
      </c>
      <c r="S2925" s="10">
        <f t="shared" si="227"/>
        <v>42013.15253472222</v>
      </c>
      <c r="T2925" s="10">
        <f t="shared" si="228"/>
        <v>42028.125</v>
      </c>
      <c r="U2925">
        <f>YEAR(S2925)</f>
        <v>2015</v>
      </c>
    </row>
    <row r="2926" spans="1:21" ht="43.2" x14ac:dyDescent="0.3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s="9" t="s">
        <v>1100</v>
      </c>
      <c r="R2926" s="9" t="s">
        <v>5987</v>
      </c>
      <c r="S2926" s="10">
        <f t="shared" si="227"/>
        <v>42103.556828703702</v>
      </c>
      <c r="T2926" s="10">
        <f t="shared" si="228"/>
        <v>42133.165972222225</v>
      </c>
      <c r="U2926">
        <f t="shared" ref="U2926:U2989" si="230">YEAR(S2926)</f>
        <v>2015</v>
      </c>
    </row>
    <row r="2927" spans="1:21" ht="43.2" x14ac:dyDescent="0.3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s="9" t="s">
        <v>1100</v>
      </c>
      <c r="R2927" s="9" t="s">
        <v>5987</v>
      </c>
      <c r="S2927" s="10">
        <f t="shared" si="227"/>
        <v>41863.584120370368</v>
      </c>
      <c r="T2927" s="10">
        <f t="shared" si="228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s="9" t="s">
        <v>1100</v>
      </c>
      <c r="R2928" s="9" t="s">
        <v>5987</v>
      </c>
      <c r="S2928" s="10">
        <f t="shared" si="227"/>
        <v>42044.765960648147</v>
      </c>
      <c r="T2928" s="10">
        <f t="shared" si="228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s="9" t="s">
        <v>1100</v>
      </c>
      <c r="R2929" s="9" t="s">
        <v>5987</v>
      </c>
      <c r="S2929" s="10">
        <f t="shared" si="227"/>
        <v>41806.669317129628</v>
      </c>
      <c r="T2929" s="10">
        <f t="shared" si="228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s="9" t="s">
        <v>1100</v>
      </c>
      <c r="R2930" s="9" t="s">
        <v>5987</v>
      </c>
      <c r="S2930" s="10">
        <f t="shared" si="227"/>
        <v>42403.998217592598</v>
      </c>
      <c r="T2930" s="10">
        <f t="shared" si="228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s="9" t="s">
        <v>1100</v>
      </c>
      <c r="R2931" s="9" t="s">
        <v>5987</v>
      </c>
      <c r="S2931" s="10">
        <f t="shared" si="227"/>
        <v>41754.564328703702</v>
      </c>
      <c r="T2931" s="10">
        <f t="shared" si="228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s="9" t="s">
        <v>1100</v>
      </c>
      <c r="R2932" s="9" t="s">
        <v>5987</v>
      </c>
      <c r="S2932" s="10">
        <f t="shared" si="227"/>
        <v>42101.584074074075</v>
      </c>
      <c r="T2932" s="10">
        <f t="shared" si="228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s="9" t="s">
        <v>1100</v>
      </c>
      <c r="R2933" s="9" t="s">
        <v>5987</v>
      </c>
      <c r="S2933" s="10">
        <f t="shared" si="227"/>
        <v>41872.291238425925</v>
      </c>
      <c r="T2933" s="10">
        <f t="shared" si="228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s="9" t="s">
        <v>1100</v>
      </c>
      <c r="R2934" s="9" t="s">
        <v>5987</v>
      </c>
      <c r="S2934" s="10">
        <f t="shared" si="227"/>
        <v>42025.164780092593</v>
      </c>
      <c r="T2934" s="10">
        <f t="shared" si="228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s="9" t="s">
        <v>1100</v>
      </c>
      <c r="R2935" s="9" t="s">
        <v>5987</v>
      </c>
      <c r="S2935" s="10">
        <f t="shared" si="227"/>
        <v>42495.956631944442</v>
      </c>
      <c r="T2935" s="10">
        <f t="shared" si="228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s="9" t="s">
        <v>1100</v>
      </c>
      <c r="R2936" s="9" t="s">
        <v>5987</v>
      </c>
      <c r="S2936" s="10">
        <f t="shared" si="227"/>
        <v>41775.636157407411</v>
      </c>
      <c r="T2936" s="10">
        <f t="shared" si="228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s="9" t="s">
        <v>1100</v>
      </c>
      <c r="R2937" s="9" t="s">
        <v>5987</v>
      </c>
      <c r="S2937" s="10">
        <f t="shared" si="227"/>
        <v>42553.583425925928</v>
      </c>
      <c r="T2937" s="10">
        <f t="shared" si="228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s="9" t="s">
        <v>1100</v>
      </c>
      <c r="R2938" s="9" t="s">
        <v>5987</v>
      </c>
      <c r="S2938" s="10">
        <f t="shared" si="227"/>
        <v>41912.650729166664</v>
      </c>
      <c r="T2938" s="10">
        <f t="shared" si="228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s="9" t="s">
        <v>1100</v>
      </c>
      <c r="R2939" s="9" t="s">
        <v>5987</v>
      </c>
      <c r="S2939" s="10">
        <f t="shared" si="227"/>
        <v>41803.457326388889</v>
      </c>
      <c r="T2939" s="10">
        <f t="shared" si="228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s="9" t="s">
        <v>1100</v>
      </c>
      <c r="R2940" s="9" t="s">
        <v>5987</v>
      </c>
      <c r="S2940" s="10">
        <f t="shared" si="227"/>
        <v>42004.703865740739</v>
      </c>
      <c r="T2940" s="10">
        <f t="shared" si="228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s="9" t="s">
        <v>1100</v>
      </c>
      <c r="R2941" s="9" t="s">
        <v>5987</v>
      </c>
      <c r="S2941" s="10">
        <f t="shared" si="227"/>
        <v>41845.809166666666</v>
      </c>
      <c r="T2941" s="10">
        <f t="shared" si="228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s="9" t="s">
        <v>1100</v>
      </c>
      <c r="R2942" s="9" t="s">
        <v>5987</v>
      </c>
      <c r="S2942" s="10">
        <f t="shared" si="227"/>
        <v>41982.773356481484</v>
      </c>
      <c r="T2942" s="10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s="9" t="s">
        <v>1100</v>
      </c>
      <c r="R2943" s="9" t="s">
        <v>5543</v>
      </c>
      <c r="S2943" s="10">
        <f t="shared" si="227"/>
        <v>42034.960127314815</v>
      </c>
      <c r="T2943" s="10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s="9" t="s">
        <v>1100</v>
      </c>
      <c r="R2944" s="9" t="s">
        <v>5543</v>
      </c>
      <c r="S2944" s="10">
        <f t="shared" si="227"/>
        <v>42334.803923611107</v>
      </c>
      <c r="T2944" s="10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s="9" t="s">
        <v>1100</v>
      </c>
      <c r="R2945" s="9" t="s">
        <v>5543</v>
      </c>
      <c r="S2945" s="10">
        <f t="shared" si="227"/>
        <v>42077.129398148143</v>
      </c>
      <c r="T2945" s="10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1">ROUND(E2946/D2946*100,0)</f>
        <v>1</v>
      </c>
      <c r="P2946">
        <f t="shared" si="226"/>
        <v>100</v>
      </c>
      <c r="Q2946" s="9" t="s">
        <v>1100</v>
      </c>
      <c r="R2946" s="9" t="s">
        <v>5543</v>
      </c>
      <c r="S2946" s="10">
        <f t="shared" si="227"/>
        <v>42132.9143287037</v>
      </c>
      <c r="T2946" s="10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1"/>
        <v>0</v>
      </c>
      <c r="P2947">
        <f t="shared" ref="P2947:P3010" si="232">IFERROR(ROUND(E2947/L2947,2),0)</f>
        <v>0</v>
      </c>
      <c r="Q2947" s="9" t="s">
        <v>1100</v>
      </c>
      <c r="R2947" s="9" t="s">
        <v>5543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1"/>
        <v>0</v>
      </c>
      <c r="P2948">
        <f t="shared" si="232"/>
        <v>1</v>
      </c>
      <c r="Q2948" s="9" t="s">
        <v>1100</v>
      </c>
      <c r="R2948" s="9" t="s">
        <v>5543</v>
      </c>
      <c r="S2948" s="10">
        <f t="shared" si="233"/>
        <v>42567.531157407408</v>
      </c>
      <c r="T2948" s="10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1"/>
        <v>4</v>
      </c>
      <c r="P2949">
        <f t="shared" si="232"/>
        <v>82.46</v>
      </c>
      <c r="Q2949" s="9" t="s">
        <v>1100</v>
      </c>
      <c r="R2949" s="9" t="s">
        <v>5543</v>
      </c>
      <c r="S2949" s="10">
        <f t="shared" si="233"/>
        <v>42649.562118055561</v>
      </c>
      <c r="T2949" s="10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1"/>
        <v>0</v>
      </c>
      <c r="P2950">
        <f t="shared" si="232"/>
        <v>2.67</v>
      </c>
      <c r="Q2950" s="9" t="s">
        <v>1100</v>
      </c>
      <c r="R2950" s="9" t="s">
        <v>5543</v>
      </c>
      <c r="S2950" s="10">
        <f t="shared" si="233"/>
        <v>42097.649224537032</v>
      </c>
      <c r="T2950" s="10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1"/>
        <v>3</v>
      </c>
      <c r="P2951">
        <f t="shared" si="232"/>
        <v>12.5</v>
      </c>
      <c r="Q2951" s="9" t="s">
        <v>1100</v>
      </c>
      <c r="R2951" s="9" t="s">
        <v>5543</v>
      </c>
      <c r="S2951" s="10">
        <f t="shared" si="233"/>
        <v>42297.823113425926</v>
      </c>
      <c r="T2951" s="10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1"/>
        <v>0</v>
      </c>
      <c r="P2952">
        <f t="shared" si="232"/>
        <v>0</v>
      </c>
      <c r="Q2952" s="9" t="s">
        <v>1100</v>
      </c>
      <c r="R2952" s="9" t="s">
        <v>5543</v>
      </c>
      <c r="S2952" s="10">
        <f t="shared" si="233"/>
        <v>42362.36518518519</v>
      </c>
      <c r="T2952" s="10">
        <f t="shared" si="234"/>
        <v>42392.36518518519</v>
      </c>
      <c r="U2952">
        <f t="shared" si="230"/>
        <v>2015</v>
      </c>
    </row>
    <row r="2953" spans="1:21" ht="57.6" x14ac:dyDescent="0.3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1"/>
        <v>2</v>
      </c>
      <c r="P2953">
        <f t="shared" si="232"/>
        <v>18.899999999999999</v>
      </c>
      <c r="Q2953" s="9" t="s">
        <v>1100</v>
      </c>
      <c r="R2953" s="9" t="s">
        <v>5543</v>
      </c>
      <c r="S2953" s="10">
        <f t="shared" si="233"/>
        <v>41872.802928240737</v>
      </c>
      <c r="T2953" s="10">
        <f t="shared" si="234"/>
        <v>41917.802928240737</v>
      </c>
      <c r="U2953">
        <f t="shared" si="230"/>
        <v>2014</v>
      </c>
    </row>
    <row r="2954" spans="1:21" ht="43.2" x14ac:dyDescent="0.3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1"/>
        <v>8</v>
      </c>
      <c r="P2954">
        <f t="shared" si="232"/>
        <v>200.63</v>
      </c>
      <c r="Q2954" s="9" t="s">
        <v>1100</v>
      </c>
      <c r="R2954" s="9" t="s">
        <v>5543</v>
      </c>
      <c r="S2954" s="10">
        <f t="shared" si="233"/>
        <v>42628.690266203703</v>
      </c>
      <c r="T2954" s="10">
        <f t="shared" si="234"/>
        <v>42660.166666666672</v>
      </c>
      <c r="U2954">
        <f t="shared" si="230"/>
        <v>2016</v>
      </c>
    </row>
    <row r="2955" spans="1:21" ht="43.2" x14ac:dyDescent="0.3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1"/>
        <v>0</v>
      </c>
      <c r="P2955">
        <f t="shared" si="232"/>
        <v>201.67</v>
      </c>
      <c r="Q2955" s="9" t="s">
        <v>1100</v>
      </c>
      <c r="R2955" s="9" t="s">
        <v>5543</v>
      </c>
      <c r="S2955" s="10">
        <f t="shared" si="233"/>
        <v>42255.791909722218</v>
      </c>
      <c r="T2955" s="10">
        <f t="shared" si="234"/>
        <v>42285.791909722218</v>
      </c>
      <c r="U2955">
        <f t="shared" si="230"/>
        <v>2015</v>
      </c>
    </row>
    <row r="2956" spans="1:21" ht="43.2" x14ac:dyDescent="0.3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1"/>
        <v>0</v>
      </c>
      <c r="P2956">
        <f t="shared" si="232"/>
        <v>0</v>
      </c>
      <c r="Q2956" s="9" t="s">
        <v>1100</v>
      </c>
      <c r="R2956" s="9" t="s">
        <v>5543</v>
      </c>
      <c r="S2956" s="10">
        <f t="shared" si="233"/>
        <v>42790.583368055552</v>
      </c>
      <c r="T2956" s="10">
        <f t="shared" si="234"/>
        <v>42810.541701388895</v>
      </c>
      <c r="U2956">
        <f t="shared" si="230"/>
        <v>2017</v>
      </c>
    </row>
    <row r="2957" spans="1:21" ht="28.8" x14ac:dyDescent="0.3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1"/>
        <v>60</v>
      </c>
      <c r="P2957">
        <f t="shared" si="232"/>
        <v>65</v>
      </c>
      <c r="Q2957" s="9" t="s">
        <v>1100</v>
      </c>
      <c r="R2957" s="9" t="s">
        <v>5543</v>
      </c>
      <c r="S2957" s="10">
        <f t="shared" si="233"/>
        <v>42141.741307870368</v>
      </c>
      <c r="T2957" s="10">
        <f t="shared" si="234"/>
        <v>42171.741307870368</v>
      </c>
      <c r="U2957">
        <f t="shared" si="230"/>
        <v>2015</v>
      </c>
    </row>
    <row r="2958" spans="1:21" ht="43.2" x14ac:dyDescent="0.3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1"/>
        <v>17</v>
      </c>
      <c r="P2958">
        <f t="shared" si="232"/>
        <v>66.099999999999994</v>
      </c>
      <c r="Q2958" s="9" t="s">
        <v>1100</v>
      </c>
      <c r="R2958" s="9" t="s">
        <v>5543</v>
      </c>
      <c r="S2958" s="10">
        <f t="shared" si="233"/>
        <v>42464.958912037036</v>
      </c>
      <c r="T2958" s="10">
        <f t="shared" si="234"/>
        <v>42494.958912037036</v>
      </c>
      <c r="U2958">
        <f t="shared" si="230"/>
        <v>2016</v>
      </c>
    </row>
    <row r="2959" spans="1:21" ht="43.2" x14ac:dyDescent="0.3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1"/>
        <v>2</v>
      </c>
      <c r="P2959">
        <f t="shared" si="232"/>
        <v>93.33</v>
      </c>
      <c r="Q2959" s="9" t="s">
        <v>1100</v>
      </c>
      <c r="R2959" s="9" t="s">
        <v>5543</v>
      </c>
      <c r="S2959" s="10">
        <f t="shared" si="233"/>
        <v>42031.011249999996</v>
      </c>
      <c r="T2959" s="10">
        <f t="shared" si="234"/>
        <v>42090.969583333332</v>
      </c>
      <c r="U2959">
        <f t="shared" si="230"/>
        <v>2015</v>
      </c>
    </row>
    <row r="2960" spans="1:21" ht="43.2" x14ac:dyDescent="0.3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1"/>
        <v>0</v>
      </c>
      <c r="P2960">
        <f t="shared" si="232"/>
        <v>0</v>
      </c>
      <c r="Q2960" s="9" t="s">
        <v>1100</v>
      </c>
      <c r="R2960" s="9" t="s">
        <v>5543</v>
      </c>
      <c r="S2960" s="10">
        <f t="shared" si="233"/>
        <v>42438.779131944444</v>
      </c>
      <c r="T2960" s="10">
        <f t="shared" si="234"/>
        <v>42498.73746527778</v>
      </c>
      <c r="U2960">
        <f t="shared" si="230"/>
        <v>2016</v>
      </c>
    </row>
    <row r="2961" spans="1:21" ht="43.2" x14ac:dyDescent="0.3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1"/>
        <v>0</v>
      </c>
      <c r="P2961">
        <f t="shared" si="232"/>
        <v>0</v>
      </c>
      <c r="Q2961" s="9" t="s">
        <v>1100</v>
      </c>
      <c r="R2961" s="9" t="s">
        <v>5543</v>
      </c>
      <c r="S2961" s="10">
        <f t="shared" si="233"/>
        <v>42498.008391203708</v>
      </c>
      <c r="T2961" s="10">
        <f t="shared" si="234"/>
        <v>42528.008391203708</v>
      </c>
      <c r="U2961">
        <f t="shared" si="230"/>
        <v>2016</v>
      </c>
    </row>
    <row r="2962" spans="1:21" ht="43.2" x14ac:dyDescent="0.3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1"/>
        <v>0</v>
      </c>
      <c r="P2962">
        <f t="shared" si="232"/>
        <v>0</v>
      </c>
      <c r="Q2962" s="9" t="s">
        <v>1100</v>
      </c>
      <c r="R2962" s="9" t="s">
        <v>5543</v>
      </c>
      <c r="S2962" s="10">
        <f t="shared" si="233"/>
        <v>41863.757210648146</v>
      </c>
      <c r="T2962" s="10">
        <f t="shared" si="234"/>
        <v>41893.757210648146</v>
      </c>
      <c r="U2962">
        <f t="shared" si="230"/>
        <v>2014</v>
      </c>
    </row>
    <row r="2963" spans="1:21" ht="43.2" x14ac:dyDescent="0.3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1"/>
        <v>110</v>
      </c>
      <c r="P2963">
        <f t="shared" si="232"/>
        <v>50.75</v>
      </c>
      <c r="Q2963" s="9" t="s">
        <v>1100</v>
      </c>
      <c r="R2963" s="9" t="s">
        <v>1101</v>
      </c>
      <c r="S2963" s="10">
        <f t="shared" si="233"/>
        <v>42061.212488425925</v>
      </c>
      <c r="T2963" s="10">
        <f t="shared" si="234"/>
        <v>42089.166666666672</v>
      </c>
      <c r="U2963">
        <f t="shared" si="230"/>
        <v>2015</v>
      </c>
    </row>
    <row r="2964" spans="1:21" ht="43.2" x14ac:dyDescent="0.3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1"/>
        <v>122</v>
      </c>
      <c r="P2964">
        <f t="shared" si="232"/>
        <v>60.9</v>
      </c>
      <c r="Q2964" s="9" t="s">
        <v>1100</v>
      </c>
      <c r="R2964" s="9" t="s">
        <v>1101</v>
      </c>
      <c r="S2964" s="10">
        <f t="shared" si="233"/>
        <v>42036.24428240741</v>
      </c>
      <c r="T2964" s="10">
        <f t="shared" si="234"/>
        <v>42064.290972222225</v>
      </c>
      <c r="U2964">
        <f t="shared" si="230"/>
        <v>2015</v>
      </c>
    </row>
    <row r="2965" spans="1:21" ht="57.6" x14ac:dyDescent="0.3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1"/>
        <v>107</v>
      </c>
      <c r="P2965">
        <f t="shared" si="232"/>
        <v>109.03</v>
      </c>
      <c r="Q2965" s="9" t="s">
        <v>1100</v>
      </c>
      <c r="R2965" s="9" t="s">
        <v>1101</v>
      </c>
      <c r="S2965" s="10">
        <f t="shared" si="233"/>
        <v>42157.470185185186</v>
      </c>
      <c r="T2965" s="10">
        <f t="shared" si="234"/>
        <v>42187.470185185186</v>
      </c>
      <c r="U2965">
        <f t="shared" si="230"/>
        <v>2015</v>
      </c>
    </row>
    <row r="2966" spans="1:21" ht="43.2" x14ac:dyDescent="0.3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1"/>
        <v>101</v>
      </c>
      <c r="P2966">
        <f t="shared" si="232"/>
        <v>25.69</v>
      </c>
      <c r="Q2966" s="9" t="s">
        <v>1100</v>
      </c>
      <c r="R2966" s="9" t="s">
        <v>1101</v>
      </c>
      <c r="S2966" s="10">
        <f t="shared" si="233"/>
        <v>41827.909942129627</v>
      </c>
      <c r="T2966" s="10">
        <f t="shared" si="234"/>
        <v>41857.897222222222</v>
      </c>
      <c r="U2966">
        <f t="shared" si="230"/>
        <v>2014</v>
      </c>
    </row>
    <row r="2967" spans="1:21" ht="57.6" x14ac:dyDescent="0.3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1"/>
        <v>109</v>
      </c>
      <c r="P2967">
        <f t="shared" si="232"/>
        <v>41.92</v>
      </c>
      <c r="Q2967" s="9" t="s">
        <v>1100</v>
      </c>
      <c r="R2967" s="9" t="s">
        <v>1101</v>
      </c>
      <c r="S2967" s="10">
        <f t="shared" si="233"/>
        <v>42162.729548611111</v>
      </c>
      <c r="T2967" s="10">
        <f t="shared" si="234"/>
        <v>42192.729548611111</v>
      </c>
      <c r="U2967">
        <f t="shared" si="230"/>
        <v>2015</v>
      </c>
    </row>
    <row r="2968" spans="1:21" ht="43.2" x14ac:dyDescent="0.3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1"/>
        <v>114</v>
      </c>
      <c r="P2968">
        <f t="shared" si="232"/>
        <v>88.77</v>
      </c>
      <c r="Q2968" s="9" t="s">
        <v>1100</v>
      </c>
      <c r="R2968" s="9" t="s">
        <v>1101</v>
      </c>
      <c r="S2968" s="10">
        <f t="shared" si="233"/>
        <v>42233.738564814819</v>
      </c>
      <c r="T2968" s="10">
        <f t="shared" si="234"/>
        <v>42263.738564814819</v>
      </c>
      <c r="U2968">
        <f t="shared" si="230"/>
        <v>2015</v>
      </c>
    </row>
    <row r="2969" spans="1:21" ht="43.2" x14ac:dyDescent="0.3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1"/>
        <v>114</v>
      </c>
      <c r="P2969">
        <f t="shared" si="232"/>
        <v>80.23</v>
      </c>
      <c r="Q2969" s="9" t="s">
        <v>1100</v>
      </c>
      <c r="R2969" s="9" t="s">
        <v>1101</v>
      </c>
      <c r="S2969" s="10">
        <f t="shared" si="233"/>
        <v>42042.197824074072</v>
      </c>
      <c r="T2969" s="10">
        <f t="shared" si="234"/>
        <v>42072.156157407408</v>
      </c>
      <c r="U2969">
        <f t="shared" si="230"/>
        <v>2015</v>
      </c>
    </row>
    <row r="2970" spans="1:21" ht="28.8" x14ac:dyDescent="0.3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1"/>
        <v>106</v>
      </c>
      <c r="P2970">
        <f t="shared" si="232"/>
        <v>78.94</v>
      </c>
      <c r="Q2970" s="9" t="s">
        <v>1100</v>
      </c>
      <c r="R2970" s="9" t="s">
        <v>1101</v>
      </c>
      <c r="S2970" s="10">
        <f t="shared" si="233"/>
        <v>42585.523842592593</v>
      </c>
      <c r="T2970" s="10">
        <f t="shared" si="234"/>
        <v>42599.165972222225</v>
      </c>
      <c r="U2970">
        <f t="shared" si="230"/>
        <v>2016</v>
      </c>
    </row>
    <row r="2971" spans="1:21" ht="43.2" x14ac:dyDescent="0.3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1"/>
        <v>163</v>
      </c>
      <c r="P2971">
        <f t="shared" si="232"/>
        <v>95.59</v>
      </c>
      <c r="Q2971" s="9" t="s">
        <v>1100</v>
      </c>
      <c r="R2971" s="9" t="s">
        <v>1101</v>
      </c>
      <c r="S2971" s="10">
        <f t="shared" si="233"/>
        <v>42097.786493055552</v>
      </c>
      <c r="T2971" s="10">
        <f t="shared" si="234"/>
        <v>42127.952083333337</v>
      </c>
      <c r="U2971">
        <f t="shared" si="230"/>
        <v>2015</v>
      </c>
    </row>
    <row r="2972" spans="1:21" ht="43.2" x14ac:dyDescent="0.3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1"/>
        <v>106</v>
      </c>
      <c r="P2972">
        <f t="shared" si="232"/>
        <v>69.89</v>
      </c>
      <c r="Q2972" s="9" t="s">
        <v>1100</v>
      </c>
      <c r="R2972" s="9" t="s">
        <v>1101</v>
      </c>
      <c r="S2972" s="10">
        <f t="shared" si="233"/>
        <v>41808.669571759259</v>
      </c>
      <c r="T2972" s="10">
        <f t="shared" si="234"/>
        <v>41838.669571759259</v>
      </c>
      <c r="U2972">
        <f t="shared" si="230"/>
        <v>2014</v>
      </c>
    </row>
    <row r="2973" spans="1:21" ht="43.2" x14ac:dyDescent="0.3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1"/>
        <v>100</v>
      </c>
      <c r="P2973">
        <f t="shared" si="232"/>
        <v>74.53</v>
      </c>
      <c r="Q2973" s="9" t="s">
        <v>1100</v>
      </c>
      <c r="R2973" s="9" t="s">
        <v>1101</v>
      </c>
      <c r="S2973" s="10">
        <f t="shared" si="233"/>
        <v>41852.658310185187</v>
      </c>
      <c r="T2973" s="10">
        <f t="shared" si="234"/>
        <v>41882.658310185187</v>
      </c>
      <c r="U2973">
        <f t="shared" si="230"/>
        <v>2014</v>
      </c>
    </row>
    <row r="2974" spans="1:21" ht="28.8" x14ac:dyDescent="0.3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1"/>
        <v>105</v>
      </c>
      <c r="P2974">
        <f t="shared" si="232"/>
        <v>123.94</v>
      </c>
      <c r="Q2974" s="9" t="s">
        <v>1100</v>
      </c>
      <c r="R2974" s="9" t="s">
        <v>1101</v>
      </c>
      <c r="S2974" s="10">
        <f t="shared" si="233"/>
        <v>42694.110185185185</v>
      </c>
      <c r="T2974" s="10">
        <f t="shared" si="234"/>
        <v>42709.041666666672</v>
      </c>
      <c r="U2974">
        <f t="shared" si="230"/>
        <v>2016</v>
      </c>
    </row>
    <row r="2975" spans="1:21" ht="43.2" x14ac:dyDescent="0.3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1"/>
        <v>175</v>
      </c>
      <c r="P2975">
        <f t="shared" si="232"/>
        <v>264.85000000000002</v>
      </c>
      <c r="Q2975" s="9" t="s">
        <v>1100</v>
      </c>
      <c r="R2975" s="9" t="s">
        <v>1101</v>
      </c>
      <c r="S2975" s="10">
        <f t="shared" si="233"/>
        <v>42341.818379629629</v>
      </c>
      <c r="T2975" s="10">
        <f t="shared" si="234"/>
        <v>42370.166666666672</v>
      </c>
      <c r="U2975">
        <f t="shared" si="230"/>
        <v>2015</v>
      </c>
    </row>
    <row r="2976" spans="1:21" ht="57.6" x14ac:dyDescent="0.3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1"/>
        <v>102</v>
      </c>
      <c r="P2976">
        <f t="shared" si="232"/>
        <v>58.62</v>
      </c>
      <c r="Q2976" s="9" t="s">
        <v>1100</v>
      </c>
      <c r="R2976" s="9" t="s">
        <v>1101</v>
      </c>
      <c r="S2976" s="10">
        <f t="shared" si="233"/>
        <v>41880.061006944445</v>
      </c>
      <c r="T2976" s="10">
        <f t="shared" si="234"/>
        <v>41908.065972222219</v>
      </c>
      <c r="U2976">
        <f t="shared" si="230"/>
        <v>2014</v>
      </c>
    </row>
    <row r="2977" spans="1:21" ht="43.2" x14ac:dyDescent="0.3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1"/>
        <v>100</v>
      </c>
      <c r="P2977">
        <f t="shared" si="232"/>
        <v>70.88</v>
      </c>
      <c r="Q2977" s="9" t="s">
        <v>1100</v>
      </c>
      <c r="R2977" s="9" t="s">
        <v>1101</v>
      </c>
      <c r="S2977" s="10">
        <f t="shared" si="233"/>
        <v>41941.683865740742</v>
      </c>
      <c r="T2977" s="10">
        <f t="shared" si="234"/>
        <v>41970.125</v>
      </c>
      <c r="U2977">
        <f t="shared" si="230"/>
        <v>2014</v>
      </c>
    </row>
    <row r="2978" spans="1:21" ht="43.2" x14ac:dyDescent="0.3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1"/>
        <v>171</v>
      </c>
      <c r="P2978">
        <f t="shared" si="232"/>
        <v>8.57</v>
      </c>
      <c r="Q2978" s="9" t="s">
        <v>1100</v>
      </c>
      <c r="R2978" s="9" t="s">
        <v>1101</v>
      </c>
      <c r="S2978" s="10">
        <f t="shared" si="233"/>
        <v>42425.730671296296</v>
      </c>
      <c r="T2978" s="10">
        <f t="shared" si="234"/>
        <v>42442.5</v>
      </c>
      <c r="U2978">
        <f t="shared" si="230"/>
        <v>2016</v>
      </c>
    </row>
    <row r="2979" spans="1:21" ht="57.6" x14ac:dyDescent="0.3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1"/>
        <v>114</v>
      </c>
      <c r="P2979">
        <f t="shared" si="232"/>
        <v>113.57</v>
      </c>
      <c r="Q2979" s="9" t="s">
        <v>1100</v>
      </c>
      <c r="R2979" s="9" t="s">
        <v>1101</v>
      </c>
      <c r="S2979" s="10">
        <f t="shared" si="233"/>
        <v>42026.88118055556</v>
      </c>
      <c r="T2979" s="10">
        <f t="shared" si="234"/>
        <v>42086.093055555553</v>
      </c>
      <c r="U2979">
        <f t="shared" si="230"/>
        <v>2015</v>
      </c>
    </row>
    <row r="2980" spans="1:21" ht="57.6" x14ac:dyDescent="0.3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1"/>
        <v>129</v>
      </c>
      <c r="P2980">
        <f t="shared" si="232"/>
        <v>60.69</v>
      </c>
      <c r="Q2980" s="9" t="s">
        <v>1100</v>
      </c>
      <c r="R2980" s="9" t="s">
        <v>1101</v>
      </c>
      <c r="S2980" s="10">
        <f t="shared" si="233"/>
        <v>41922.640590277777</v>
      </c>
      <c r="T2980" s="10">
        <f t="shared" si="234"/>
        <v>41932.249305555553</v>
      </c>
      <c r="U2980">
        <f t="shared" si="230"/>
        <v>2014</v>
      </c>
    </row>
    <row r="2981" spans="1:21" ht="43.2" x14ac:dyDescent="0.3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1"/>
        <v>101</v>
      </c>
      <c r="P2981">
        <f t="shared" si="232"/>
        <v>110.22</v>
      </c>
      <c r="Q2981" s="9" t="s">
        <v>1100</v>
      </c>
      <c r="R2981" s="9" t="s">
        <v>1101</v>
      </c>
      <c r="S2981" s="10">
        <f t="shared" si="233"/>
        <v>41993.824340277773</v>
      </c>
      <c r="T2981" s="10">
        <f t="shared" si="234"/>
        <v>42010.25</v>
      </c>
      <c r="U2981">
        <f t="shared" si="230"/>
        <v>2014</v>
      </c>
    </row>
    <row r="2982" spans="1:21" ht="43.2" x14ac:dyDescent="0.3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1"/>
        <v>109</v>
      </c>
      <c r="P2982">
        <f t="shared" si="232"/>
        <v>136.46</v>
      </c>
      <c r="Q2982" s="9" t="s">
        <v>1100</v>
      </c>
      <c r="R2982" s="9" t="s">
        <v>1101</v>
      </c>
      <c r="S2982" s="10">
        <f t="shared" si="233"/>
        <v>42219.915856481486</v>
      </c>
      <c r="T2982" s="10">
        <f t="shared" si="234"/>
        <v>42240.083333333328</v>
      </c>
      <c r="U2982">
        <f t="shared" si="230"/>
        <v>2015</v>
      </c>
    </row>
    <row r="2983" spans="1:21" ht="57.6" x14ac:dyDescent="0.3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1"/>
        <v>129</v>
      </c>
      <c r="P2983">
        <f t="shared" si="232"/>
        <v>53.16</v>
      </c>
      <c r="Q2983" s="9" t="s">
        <v>1100</v>
      </c>
      <c r="R2983" s="9" t="s">
        <v>5543</v>
      </c>
      <c r="S2983" s="10">
        <f t="shared" si="233"/>
        <v>42225.559675925921</v>
      </c>
      <c r="T2983" s="10">
        <f t="shared" si="234"/>
        <v>42270.559675925921</v>
      </c>
      <c r="U2983">
        <f t="shared" si="230"/>
        <v>2015</v>
      </c>
    </row>
    <row r="2984" spans="1:21" ht="28.8" x14ac:dyDescent="0.3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1"/>
        <v>102</v>
      </c>
      <c r="P2984">
        <f t="shared" si="232"/>
        <v>86.49</v>
      </c>
      <c r="Q2984" s="9" t="s">
        <v>1100</v>
      </c>
      <c r="R2984" s="9" t="s">
        <v>5543</v>
      </c>
      <c r="S2984" s="10">
        <f t="shared" si="233"/>
        <v>42381.686840277776</v>
      </c>
      <c r="T2984" s="10">
        <f t="shared" si="234"/>
        <v>42411.686840277776</v>
      </c>
      <c r="U2984">
        <f t="shared" si="230"/>
        <v>2016</v>
      </c>
    </row>
    <row r="2985" spans="1:21" ht="43.2" x14ac:dyDescent="0.3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1"/>
        <v>147</v>
      </c>
      <c r="P2985">
        <f t="shared" si="232"/>
        <v>155.24</v>
      </c>
      <c r="Q2985" s="9" t="s">
        <v>1100</v>
      </c>
      <c r="R2985" s="9" t="s">
        <v>5543</v>
      </c>
      <c r="S2985" s="10">
        <f t="shared" si="233"/>
        <v>41894.632361111115</v>
      </c>
      <c r="T2985" s="10">
        <f t="shared" si="234"/>
        <v>41954.674027777779</v>
      </c>
      <c r="U2985">
        <f t="shared" si="230"/>
        <v>2014</v>
      </c>
    </row>
    <row r="2986" spans="1:21" ht="57.6" x14ac:dyDescent="0.3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1"/>
        <v>100</v>
      </c>
      <c r="P2986">
        <f t="shared" si="232"/>
        <v>115.08</v>
      </c>
      <c r="Q2986" s="9" t="s">
        <v>1100</v>
      </c>
      <c r="R2986" s="9" t="s">
        <v>5543</v>
      </c>
      <c r="S2986" s="10">
        <f t="shared" si="233"/>
        <v>42576.278715277775</v>
      </c>
      <c r="T2986" s="10">
        <f t="shared" si="234"/>
        <v>42606.278715277775</v>
      </c>
      <c r="U2986">
        <f t="shared" si="230"/>
        <v>2016</v>
      </c>
    </row>
    <row r="2987" spans="1:21" ht="57.6" x14ac:dyDescent="0.3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1"/>
        <v>122</v>
      </c>
      <c r="P2987">
        <f t="shared" si="232"/>
        <v>109.59</v>
      </c>
      <c r="Q2987" s="9" t="s">
        <v>1100</v>
      </c>
      <c r="R2987" s="9" t="s">
        <v>5543</v>
      </c>
      <c r="S2987" s="10">
        <f t="shared" si="233"/>
        <v>42654.973703703698</v>
      </c>
      <c r="T2987" s="10">
        <f t="shared" si="234"/>
        <v>42674.166666666672</v>
      </c>
      <c r="U2987">
        <f t="shared" si="230"/>
        <v>2016</v>
      </c>
    </row>
    <row r="2988" spans="1:21" ht="43.2" x14ac:dyDescent="0.3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1"/>
        <v>106</v>
      </c>
      <c r="P2988">
        <f t="shared" si="232"/>
        <v>45.21</v>
      </c>
      <c r="Q2988" s="9" t="s">
        <v>1100</v>
      </c>
      <c r="R2988" s="9" t="s">
        <v>5543</v>
      </c>
      <c r="S2988" s="10">
        <f t="shared" si="233"/>
        <v>42431.500069444446</v>
      </c>
      <c r="T2988" s="10">
        <f t="shared" si="234"/>
        <v>42491.458402777775</v>
      </c>
      <c r="U2988">
        <f t="shared" si="230"/>
        <v>2016</v>
      </c>
    </row>
    <row r="2989" spans="1:21" ht="57.6" x14ac:dyDescent="0.3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1"/>
        <v>110</v>
      </c>
      <c r="P2989">
        <f t="shared" si="232"/>
        <v>104.15</v>
      </c>
      <c r="Q2989" s="9" t="s">
        <v>1100</v>
      </c>
      <c r="R2989" s="9" t="s">
        <v>5543</v>
      </c>
      <c r="S2989" s="10">
        <f t="shared" si="233"/>
        <v>42627.307303240741</v>
      </c>
      <c r="T2989" s="10">
        <f t="shared" si="234"/>
        <v>42656</v>
      </c>
      <c r="U2989">
        <f t="shared" si="230"/>
        <v>2016</v>
      </c>
    </row>
    <row r="2990" spans="1:21" ht="43.2" x14ac:dyDescent="0.3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1"/>
        <v>100</v>
      </c>
      <c r="P2990">
        <f t="shared" si="232"/>
        <v>35.71</v>
      </c>
      <c r="Q2990" s="9" t="s">
        <v>1100</v>
      </c>
      <c r="R2990" s="9" t="s">
        <v>5543</v>
      </c>
      <c r="S2990" s="10">
        <f t="shared" si="233"/>
        <v>42511.362048611118</v>
      </c>
      <c r="T2990" s="10">
        <f t="shared" si="234"/>
        <v>42541.362048611118</v>
      </c>
      <c r="U2990">
        <f t="shared" ref="U2990:U3053" si="235">YEAR(S2990)</f>
        <v>2016</v>
      </c>
    </row>
    <row r="2991" spans="1:21" x14ac:dyDescent="0.3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1"/>
        <v>177</v>
      </c>
      <c r="P2991">
        <f t="shared" si="232"/>
        <v>97</v>
      </c>
      <c r="Q2991" s="9" t="s">
        <v>1100</v>
      </c>
      <c r="R2991" s="9" t="s">
        <v>5543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1"/>
        <v>100</v>
      </c>
      <c r="P2992">
        <f t="shared" si="232"/>
        <v>370.37</v>
      </c>
      <c r="Q2992" s="9" t="s">
        <v>1100</v>
      </c>
      <c r="R2992" s="9" t="s">
        <v>5543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1"/>
        <v>103</v>
      </c>
      <c r="P2993">
        <f t="shared" si="232"/>
        <v>94.41</v>
      </c>
      <c r="Q2993" s="9" t="s">
        <v>1100</v>
      </c>
      <c r="R2993" s="9" t="s">
        <v>5543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1"/>
        <v>105</v>
      </c>
      <c r="P2994">
        <f t="shared" si="232"/>
        <v>48.98</v>
      </c>
      <c r="Q2994" s="9" t="s">
        <v>1100</v>
      </c>
      <c r="R2994" s="9" t="s">
        <v>5543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1"/>
        <v>100</v>
      </c>
      <c r="P2995">
        <f t="shared" si="232"/>
        <v>45.59</v>
      </c>
      <c r="Q2995" s="9" t="s">
        <v>1100</v>
      </c>
      <c r="R2995" s="9" t="s">
        <v>5543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1"/>
        <v>458</v>
      </c>
      <c r="P2996">
        <f t="shared" si="232"/>
        <v>23.28</v>
      </c>
      <c r="Q2996" s="9" t="s">
        <v>1100</v>
      </c>
      <c r="R2996" s="9" t="s">
        <v>5543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1"/>
        <v>105</v>
      </c>
      <c r="P2997">
        <f t="shared" si="232"/>
        <v>63.23</v>
      </c>
      <c r="Q2997" s="9" t="s">
        <v>1100</v>
      </c>
      <c r="R2997" s="9" t="s">
        <v>5543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1"/>
        <v>172</v>
      </c>
      <c r="P2998">
        <f t="shared" si="232"/>
        <v>153.52000000000001</v>
      </c>
      <c r="Q2998" s="9" t="s">
        <v>1100</v>
      </c>
      <c r="R2998" s="9" t="s">
        <v>5543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1"/>
        <v>104</v>
      </c>
      <c r="P2999">
        <f t="shared" si="232"/>
        <v>90.2</v>
      </c>
      <c r="Q2999" s="9" t="s">
        <v>1100</v>
      </c>
      <c r="R2999" s="9" t="s">
        <v>5543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1"/>
        <v>103</v>
      </c>
      <c r="P3000">
        <f t="shared" si="232"/>
        <v>118.97</v>
      </c>
      <c r="Q3000" s="9" t="s">
        <v>1100</v>
      </c>
      <c r="R3000" s="9" t="s">
        <v>5543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1"/>
        <v>119</v>
      </c>
      <c r="P3001">
        <f t="shared" si="232"/>
        <v>80.25</v>
      </c>
      <c r="Q3001" s="9" t="s">
        <v>1100</v>
      </c>
      <c r="R3001" s="9" t="s">
        <v>5543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1"/>
        <v>100</v>
      </c>
      <c r="P3002">
        <f t="shared" si="232"/>
        <v>62.5</v>
      </c>
      <c r="Q3002" s="9" t="s">
        <v>1100</v>
      </c>
      <c r="R3002" s="9" t="s">
        <v>5543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1"/>
        <v>319</v>
      </c>
      <c r="P3003">
        <f t="shared" si="232"/>
        <v>131.38</v>
      </c>
      <c r="Q3003" s="9" t="s">
        <v>1100</v>
      </c>
      <c r="R3003" s="9" t="s">
        <v>5543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1"/>
        <v>109</v>
      </c>
      <c r="P3004">
        <f t="shared" si="232"/>
        <v>73.03</v>
      </c>
      <c r="Q3004" s="9" t="s">
        <v>1100</v>
      </c>
      <c r="R3004" s="9" t="s">
        <v>5543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1"/>
        <v>101</v>
      </c>
      <c r="P3005">
        <f t="shared" si="232"/>
        <v>178.53</v>
      </c>
      <c r="Q3005" s="9" t="s">
        <v>1100</v>
      </c>
      <c r="R3005" s="9" t="s">
        <v>5543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1"/>
        <v>113</v>
      </c>
      <c r="P3006">
        <f t="shared" si="232"/>
        <v>162.91</v>
      </c>
      <c r="Q3006" s="9" t="s">
        <v>1100</v>
      </c>
      <c r="R3006" s="9" t="s">
        <v>5543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1"/>
        <v>120</v>
      </c>
      <c r="P3007">
        <f t="shared" si="232"/>
        <v>108.24</v>
      </c>
      <c r="Q3007" s="9" t="s">
        <v>1100</v>
      </c>
      <c r="R3007" s="9" t="s">
        <v>5543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1"/>
        <v>108</v>
      </c>
      <c r="P3008">
        <f t="shared" si="232"/>
        <v>88.87</v>
      </c>
      <c r="Q3008" s="9" t="s">
        <v>1100</v>
      </c>
      <c r="R3008" s="9" t="s">
        <v>5543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1"/>
        <v>180</v>
      </c>
      <c r="P3009">
        <f t="shared" si="232"/>
        <v>54</v>
      </c>
      <c r="Q3009" s="9" t="s">
        <v>1100</v>
      </c>
      <c r="R3009" s="9" t="s">
        <v>5543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6">ROUND(E3010/D3010*100,0)</f>
        <v>101</v>
      </c>
      <c r="P3010">
        <f t="shared" si="232"/>
        <v>116.73</v>
      </c>
      <c r="Q3010" s="9" t="s">
        <v>1100</v>
      </c>
      <c r="R3010" s="9" t="s">
        <v>5543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6"/>
        <v>120</v>
      </c>
      <c r="P3011">
        <f t="shared" ref="P3011:P3074" si="237">IFERROR(ROUND(E3011/L3011,2),0)</f>
        <v>233.9</v>
      </c>
      <c r="Q3011" s="9" t="s">
        <v>1100</v>
      </c>
      <c r="R3011" s="9" t="s">
        <v>5543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  <c r="U3011">
        <f t="shared" si="235"/>
        <v>2014</v>
      </c>
    </row>
    <row r="3012" spans="1:21" ht="43.2" x14ac:dyDescent="0.3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6"/>
        <v>158</v>
      </c>
      <c r="P3012">
        <f t="shared" si="237"/>
        <v>158</v>
      </c>
      <c r="Q3012" s="9" t="s">
        <v>1100</v>
      </c>
      <c r="R3012" s="9" t="s">
        <v>5543</v>
      </c>
      <c r="S3012" s="10">
        <f t="shared" si="238"/>
        <v>41996.832395833335</v>
      </c>
      <c r="T3012" s="10">
        <f t="shared" si="239"/>
        <v>42056.832395833335</v>
      </c>
      <c r="U3012">
        <f t="shared" si="235"/>
        <v>2014</v>
      </c>
    </row>
    <row r="3013" spans="1:21" ht="43.2" x14ac:dyDescent="0.3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6"/>
        <v>124</v>
      </c>
      <c r="P3013">
        <f t="shared" si="237"/>
        <v>14.84</v>
      </c>
      <c r="Q3013" s="9" t="s">
        <v>1100</v>
      </c>
      <c r="R3013" s="9" t="s">
        <v>5543</v>
      </c>
      <c r="S3013" s="10">
        <f t="shared" si="238"/>
        <v>42334.468935185185</v>
      </c>
      <c r="T3013" s="10">
        <f t="shared" si="239"/>
        <v>42361.957638888889</v>
      </c>
      <c r="U3013">
        <f t="shared" si="235"/>
        <v>2015</v>
      </c>
    </row>
    <row r="3014" spans="1:21" ht="43.2" x14ac:dyDescent="0.3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6"/>
        <v>117</v>
      </c>
      <c r="P3014">
        <f t="shared" si="237"/>
        <v>85.18</v>
      </c>
      <c r="Q3014" s="9" t="s">
        <v>1100</v>
      </c>
      <c r="R3014" s="9" t="s">
        <v>5543</v>
      </c>
      <c r="S3014" s="10">
        <f t="shared" si="238"/>
        <v>42024.702893518523</v>
      </c>
      <c r="T3014" s="10">
        <f t="shared" si="239"/>
        <v>42045.702893518523</v>
      </c>
      <c r="U3014">
        <f t="shared" si="235"/>
        <v>2015</v>
      </c>
    </row>
    <row r="3015" spans="1:21" ht="43.2" x14ac:dyDescent="0.3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6"/>
        <v>157</v>
      </c>
      <c r="P3015">
        <f t="shared" si="237"/>
        <v>146.69</v>
      </c>
      <c r="Q3015" s="9" t="s">
        <v>1100</v>
      </c>
      <c r="R3015" s="9" t="s">
        <v>5543</v>
      </c>
      <c r="S3015" s="10">
        <f t="shared" si="238"/>
        <v>42146.836215277777</v>
      </c>
      <c r="T3015" s="10">
        <f t="shared" si="239"/>
        <v>42176.836215277777</v>
      </c>
      <c r="U3015">
        <f t="shared" si="235"/>
        <v>2015</v>
      </c>
    </row>
    <row r="3016" spans="1:21" ht="43.2" x14ac:dyDescent="0.3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6"/>
        <v>113</v>
      </c>
      <c r="P3016">
        <f t="shared" si="237"/>
        <v>50.76</v>
      </c>
      <c r="Q3016" s="9" t="s">
        <v>1100</v>
      </c>
      <c r="R3016" s="9" t="s">
        <v>5543</v>
      </c>
      <c r="S3016" s="10">
        <f t="shared" si="238"/>
        <v>41920.123611111114</v>
      </c>
      <c r="T3016" s="10">
        <f t="shared" si="239"/>
        <v>41948.208333333336</v>
      </c>
      <c r="U3016">
        <f t="shared" si="235"/>
        <v>2014</v>
      </c>
    </row>
    <row r="3017" spans="1:21" ht="43.2" x14ac:dyDescent="0.3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6"/>
        <v>103</v>
      </c>
      <c r="P3017">
        <f t="shared" si="237"/>
        <v>87.7</v>
      </c>
      <c r="Q3017" s="9" t="s">
        <v>1100</v>
      </c>
      <c r="R3017" s="9" t="s">
        <v>5543</v>
      </c>
      <c r="S3017" s="10">
        <f t="shared" si="238"/>
        <v>41785.72729166667</v>
      </c>
      <c r="T3017" s="10">
        <f t="shared" si="239"/>
        <v>41801.166666666664</v>
      </c>
      <c r="U3017">
        <f t="shared" si="235"/>
        <v>2014</v>
      </c>
    </row>
    <row r="3018" spans="1:21" ht="57.6" x14ac:dyDescent="0.3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6"/>
        <v>103</v>
      </c>
      <c r="P3018">
        <f t="shared" si="237"/>
        <v>242.28</v>
      </c>
      <c r="Q3018" s="9" t="s">
        <v>1100</v>
      </c>
      <c r="R3018" s="9" t="s">
        <v>5543</v>
      </c>
      <c r="S3018" s="10">
        <f t="shared" si="238"/>
        <v>41778.548055555555</v>
      </c>
      <c r="T3018" s="10">
        <f t="shared" si="239"/>
        <v>41838.548055555555</v>
      </c>
      <c r="U3018">
        <f t="shared" si="235"/>
        <v>2014</v>
      </c>
    </row>
    <row r="3019" spans="1:21" ht="43.2" x14ac:dyDescent="0.3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6"/>
        <v>106</v>
      </c>
      <c r="P3019">
        <f t="shared" si="237"/>
        <v>146.44999999999999</v>
      </c>
      <c r="Q3019" s="9" t="s">
        <v>1100</v>
      </c>
      <c r="R3019" s="9" t="s">
        <v>5543</v>
      </c>
      <c r="S3019" s="10">
        <f t="shared" si="238"/>
        <v>41841.850034722222</v>
      </c>
      <c r="T3019" s="10">
        <f t="shared" si="239"/>
        <v>41871.850034722222</v>
      </c>
      <c r="U3019">
        <f t="shared" si="235"/>
        <v>2014</v>
      </c>
    </row>
    <row r="3020" spans="1:21" ht="43.2" x14ac:dyDescent="0.3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6"/>
        <v>101</v>
      </c>
      <c r="P3020">
        <f t="shared" si="237"/>
        <v>103.17</v>
      </c>
      <c r="Q3020" s="9" t="s">
        <v>1100</v>
      </c>
      <c r="R3020" s="9" t="s">
        <v>5543</v>
      </c>
      <c r="S3020" s="10">
        <f t="shared" si="238"/>
        <v>42163.29833333334</v>
      </c>
      <c r="T3020" s="10">
        <f t="shared" si="239"/>
        <v>42205.916666666672</v>
      </c>
      <c r="U3020">
        <f t="shared" si="235"/>
        <v>2015</v>
      </c>
    </row>
    <row r="3021" spans="1:21" ht="43.2" x14ac:dyDescent="0.3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6"/>
        <v>121</v>
      </c>
      <c r="P3021">
        <f t="shared" si="237"/>
        <v>80.459999999999994</v>
      </c>
      <c r="Q3021" s="9" t="s">
        <v>1100</v>
      </c>
      <c r="R3021" s="9" t="s">
        <v>5543</v>
      </c>
      <c r="S3021" s="10">
        <f t="shared" si="238"/>
        <v>41758.833564814813</v>
      </c>
      <c r="T3021" s="10">
        <f t="shared" si="239"/>
        <v>41786.125</v>
      </c>
      <c r="U3021">
        <f t="shared" si="235"/>
        <v>2014</v>
      </c>
    </row>
    <row r="3022" spans="1:21" ht="43.2" x14ac:dyDescent="0.3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6"/>
        <v>101</v>
      </c>
      <c r="P3022">
        <f t="shared" si="237"/>
        <v>234.67</v>
      </c>
      <c r="Q3022" s="9" t="s">
        <v>1100</v>
      </c>
      <c r="R3022" s="9" t="s">
        <v>5543</v>
      </c>
      <c r="S3022" s="10">
        <f t="shared" si="238"/>
        <v>42170.846446759257</v>
      </c>
      <c r="T3022" s="10">
        <f t="shared" si="239"/>
        <v>42230.846446759257</v>
      </c>
      <c r="U3022">
        <f t="shared" si="235"/>
        <v>2015</v>
      </c>
    </row>
    <row r="3023" spans="1:21" ht="43.2" x14ac:dyDescent="0.3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6"/>
        <v>116</v>
      </c>
      <c r="P3023">
        <f t="shared" si="237"/>
        <v>50.69</v>
      </c>
      <c r="Q3023" s="9" t="s">
        <v>1100</v>
      </c>
      <c r="R3023" s="9" t="s">
        <v>5543</v>
      </c>
      <c r="S3023" s="10">
        <f t="shared" si="238"/>
        <v>42660.618854166663</v>
      </c>
      <c r="T3023" s="10">
        <f t="shared" si="239"/>
        <v>42696.249305555553</v>
      </c>
      <c r="U3023">
        <f t="shared" si="235"/>
        <v>2016</v>
      </c>
    </row>
    <row r="3024" spans="1:21" ht="43.2" x14ac:dyDescent="0.3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6"/>
        <v>101</v>
      </c>
      <c r="P3024">
        <f t="shared" si="237"/>
        <v>162.71</v>
      </c>
      <c r="Q3024" s="9" t="s">
        <v>1100</v>
      </c>
      <c r="R3024" s="9" t="s">
        <v>5543</v>
      </c>
      <c r="S3024" s="10">
        <f t="shared" si="238"/>
        <v>42564.95380787037</v>
      </c>
      <c r="T3024" s="10">
        <f t="shared" si="239"/>
        <v>42609.95380787037</v>
      </c>
      <c r="U3024">
        <f t="shared" si="235"/>
        <v>2016</v>
      </c>
    </row>
    <row r="3025" spans="1:21" ht="57.6" x14ac:dyDescent="0.3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6"/>
        <v>103</v>
      </c>
      <c r="P3025">
        <f t="shared" si="237"/>
        <v>120.17</v>
      </c>
      <c r="Q3025" s="9" t="s">
        <v>1100</v>
      </c>
      <c r="R3025" s="9" t="s">
        <v>5543</v>
      </c>
      <c r="S3025" s="10">
        <f t="shared" si="238"/>
        <v>42121.675763888896</v>
      </c>
      <c r="T3025" s="10">
        <f t="shared" si="239"/>
        <v>42166.675763888896</v>
      </c>
      <c r="U3025">
        <f t="shared" si="235"/>
        <v>2015</v>
      </c>
    </row>
    <row r="3026" spans="1:21" ht="43.2" x14ac:dyDescent="0.3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6"/>
        <v>246</v>
      </c>
      <c r="P3026">
        <f t="shared" si="237"/>
        <v>67.7</v>
      </c>
      <c r="Q3026" s="9" t="s">
        <v>1100</v>
      </c>
      <c r="R3026" s="9" t="s">
        <v>5543</v>
      </c>
      <c r="S3026" s="10">
        <f t="shared" si="238"/>
        <v>41158.993923611109</v>
      </c>
      <c r="T3026" s="10">
        <f t="shared" si="239"/>
        <v>41188.993923611109</v>
      </c>
      <c r="U3026">
        <f t="shared" si="235"/>
        <v>2012</v>
      </c>
    </row>
    <row r="3027" spans="1:21" ht="43.2" x14ac:dyDescent="0.3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6"/>
        <v>302</v>
      </c>
      <c r="P3027">
        <f t="shared" si="237"/>
        <v>52.1</v>
      </c>
      <c r="Q3027" s="9" t="s">
        <v>1100</v>
      </c>
      <c r="R3027" s="9" t="s">
        <v>5543</v>
      </c>
      <c r="S3027" s="10">
        <f t="shared" si="238"/>
        <v>41761.509409722225</v>
      </c>
      <c r="T3027" s="10">
        <f t="shared" si="239"/>
        <v>41789.666666666664</v>
      </c>
      <c r="U3027">
        <f t="shared" si="235"/>
        <v>2014</v>
      </c>
    </row>
    <row r="3028" spans="1:21" ht="57.6" x14ac:dyDescent="0.3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6"/>
        <v>143</v>
      </c>
      <c r="P3028">
        <f t="shared" si="237"/>
        <v>51.6</v>
      </c>
      <c r="Q3028" s="9" t="s">
        <v>1100</v>
      </c>
      <c r="R3028" s="9" t="s">
        <v>5543</v>
      </c>
      <c r="S3028" s="10">
        <f t="shared" si="238"/>
        <v>42783.459398148145</v>
      </c>
      <c r="T3028" s="10">
        <f t="shared" si="239"/>
        <v>42797.459398148145</v>
      </c>
      <c r="U3028">
        <f t="shared" si="235"/>
        <v>2017</v>
      </c>
    </row>
    <row r="3029" spans="1:21" ht="43.2" x14ac:dyDescent="0.3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6"/>
        <v>131</v>
      </c>
      <c r="P3029">
        <f t="shared" si="237"/>
        <v>164.3</v>
      </c>
      <c r="Q3029" s="9" t="s">
        <v>1100</v>
      </c>
      <c r="R3029" s="9" t="s">
        <v>5543</v>
      </c>
      <c r="S3029" s="10">
        <f t="shared" si="238"/>
        <v>42053.704293981486</v>
      </c>
      <c r="T3029" s="10">
        <f t="shared" si="239"/>
        <v>42083.662627314814</v>
      </c>
      <c r="U3029">
        <f t="shared" si="235"/>
        <v>2015</v>
      </c>
    </row>
    <row r="3030" spans="1:21" ht="28.8" x14ac:dyDescent="0.3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6"/>
        <v>168</v>
      </c>
      <c r="P3030">
        <f t="shared" si="237"/>
        <v>84.86</v>
      </c>
      <c r="Q3030" s="9" t="s">
        <v>1100</v>
      </c>
      <c r="R3030" s="9" t="s">
        <v>5543</v>
      </c>
      <c r="S3030" s="10">
        <f t="shared" si="238"/>
        <v>42567.264178240745</v>
      </c>
      <c r="T3030" s="10">
        <f t="shared" si="239"/>
        <v>42597.264178240745</v>
      </c>
      <c r="U3030">
        <f t="shared" si="235"/>
        <v>2016</v>
      </c>
    </row>
    <row r="3031" spans="1:21" ht="43.2" x14ac:dyDescent="0.3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6"/>
        <v>110</v>
      </c>
      <c r="P3031">
        <f t="shared" si="237"/>
        <v>94.55</v>
      </c>
      <c r="Q3031" s="9" t="s">
        <v>1100</v>
      </c>
      <c r="R3031" s="9" t="s">
        <v>5543</v>
      </c>
      <c r="S3031" s="10">
        <f t="shared" si="238"/>
        <v>41932.708877314813</v>
      </c>
      <c r="T3031" s="10">
        <f t="shared" si="239"/>
        <v>41961.190972222219</v>
      </c>
      <c r="U3031">
        <f t="shared" si="235"/>
        <v>2014</v>
      </c>
    </row>
    <row r="3032" spans="1:21" ht="43.2" x14ac:dyDescent="0.3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6"/>
        <v>107</v>
      </c>
      <c r="P3032">
        <f t="shared" si="237"/>
        <v>45.54</v>
      </c>
      <c r="Q3032" s="9" t="s">
        <v>1100</v>
      </c>
      <c r="R3032" s="9" t="s">
        <v>5543</v>
      </c>
      <c r="S3032" s="10">
        <f t="shared" si="238"/>
        <v>42233.747349537036</v>
      </c>
      <c r="T3032" s="10">
        <f t="shared" si="239"/>
        <v>42263.747349537036</v>
      </c>
      <c r="U3032">
        <f t="shared" si="235"/>
        <v>2015</v>
      </c>
    </row>
    <row r="3033" spans="1:21" ht="72" x14ac:dyDescent="0.3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6"/>
        <v>100</v>
      </c>
      <c r="P3033">
        <f t="shared" si="237"/>
        <v>51.72</v>
      </c>
      <c r="Q3033" s="9" t="s">
        <v>1100</v>
      </c>
      <c r="R3033" s="9" t="s">
        <v>5543</v>
      </c>
      <c r="S3033" s="10">
        <f t="shared" si="238"/>
        <v>42597.882488425923</v>
      </c>
      <c r="T3033" s="10">
        <f t="shared" si="239"/>
        <v>42657.882488425923</v>
      </c>
      <c r="U3033">
        <f t="shared" si="235"/>
        <v>2016</v>
      </c>
    </row>
    <row r="3034" spans="1:21" ht="43.2" x14ac:dyDescent="0.3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6"/>
        <v>127</v>
      </c>
      <c r="P3034">
        <f t="shared" si="237"/>
        <v>50.88</v>
      </c>
      <c r="Q3034" s="9" t="s">
        <v>1100</v>
      </c>
      <c r="R3034" s="9" t="s">
        <v>5543</v>
      </c>
      <c r="S3034" s="10">
        <f t="shared" si="238"/>
        <v>42228.044664351852</v>
      </c>
      <c r="T3034" s="10">
        <f t="shared" si="239"/>
        <v>42258.044664351852</v>
      </c>
      <c r="U3034">
        <f t="shared" si="235"/>
        <v>2015</v>
      </c>
    </row>
    <row r="3035" spans="1:21" ht="43.2" x14ac:dyDescent="0.3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6"/>
        <v>147</v>
      </c>
      <c r="P3035">
        <f t="shared" si="237"/>
        <v>191.13</v>
      </c>
      <c r="Q3035" s="9" t="s">
        <v>1100</v>
      </c>
      <c r="R3035" s="9" t="s">
        <v>5543</v>
      </c>
      <c r="S3035" s="10">
        <f t="shared" si="238"/>
        <v>42570.110243055555</v>
      </c>
      <c r="T3035" s="10">
        <f t="shared" si="239"/>
        <v>42600.110243055555</v>
      </c>
      <c r="U3035">
        <f t="shared" si="235"/>
        <v>2016</v>
      </c>
    </row>
    <row r="3036" spans="1:21" ht="72" x14ac:dyDescent="0.3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6"/>
        <v>113</v>
      </c>
      <c r="P3036">
        <f t="shared" si="237"/>
        <v>89.31</v>
      </c>
      <c r="Q3036" s="9" t="s">
        <v>1100</v>
      </c>
      <c r="R3036" s="9" t="s">
        <v>5543</v>
      </c>
      <c r="S3036" s="10">
        <f t="shared" si="238"/>
        <v>42644.535358796296</v>
      </c>
      <c r="T3036" s="10">
        <f t="shared" si="239"/>
        <v>42675.165972222225</v>
      </c>
      <c r="U3036">
        <f t="shared" si="235"/>
        <v>2016</v>
      </c>
    </row>
    <row r="3037" spans="1:21" ht="28.8" x14ac:dyDescent="0.3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6"/>
        <v>109</v>
      </c>
      <c r="P3037">
        <f t="shared" si="237"/>
        <v>88.59</v>
      </c>
      <c r="Q3037" s="9" t="s">
        <v>1100</v>
      </c>
      <c r="R3037" s="9" t="s">
        <v>5543</v>
      </c>
      <c r="S3037" s="10">
        <f t="shared" si="238"/>
        <v>41368.560289351852</v>
      </c>
      <c r="T3037" s="10">
        <f t="shared" si="239"/>
        <v>41398.560289351852</v>
      </c>
      <c r="U3037">
        <f t="shared" si="235"/>
        <v>2013</v>
      </c>
    </row>
    <row r="3038" spans="1:21" ht="43.2" x14ac:dyDescent="0.3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6"/>
        <v>127</v>
      </c>
      <c r="P3038">
        <f t="shared" si="237"/>
        <v>96.3</v>
      </c>
      <c r="Q3038" s="9" t="s">
        <v>1100</v>
      </c>
      <c r="R3038" s="9" t="s">
        <v>5543</v>
      </c>
      <c r="S3038" s="10">
        <f t="shared" si="238"/>
        <v>41466.785231481481</v>
      </c>
      <c r="T3038" s="10">
        <f t="shared" si="239"/>
        <v>41502.499305555553</v>
      </c>
      <c r="U3038">
        <f t="shared" si="235"/>
        <v>2013</v>
      </c>
    </row>
    <row r="3039" spans="1:21" ht="57.6" x14ac:dyDescent="0.3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6"/>
        <v>213</v>
      </c>
      <c r="P3039">
        <f t="shared" si="237"/>
        <v>33.31</v>
      </c>
      <c r="Q3039" s="9" t="s">
        <v>1100</v>
      </c>
      <c r="R3039" s="9" t="s">
        <v>5543</v>
      </c>
      <c r="S3039" s="10">
        <f t="shared" si="238"/>
        <v>40378.893206018518</v>
      </c>
      <c r="T3039" s="10">
        <f t="shared" si="239"/>
        <v>40453.207638888889</v>
      </c>
      <c r="U3039">
        <f t="shared" si="235"/>
        <v>2010</v>
      </c>
    </row>
    <row r="3040" spans="1:21" ht="43.2" x14ac:dyDescent="0.3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6"/>
        <v>101</v>
      </c>
      <c r="P3040">
        <f t="shared" si="237"/>
        <v>37.22</v>
      </c>
      <c r="Q3040" s="9" t="s">
        <v>1100</v>
      </c>
      <c r="R3040" s="9" t="s">
        <v>5543</v>
      </c>
      <c r="S3040" s="10">
        <f t="shared" si="238"/>
        <v>42373.252280092594</v>
      </c>
      <c r="T3040" s="10">
        <f t="shared" si="239"/>
        <v>42433.252280092594</v>
      </c>
      <c r="U3040">
        <f t="shared" si="235"/>
        <v>2016</v>
      </c>
    </row>
    <row r="3041" spans="1:21" ht="43.2" x14ac:dyDescent="0.3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6"/>
        <v>109</v>
      </c>
      <c r="P3041">
        <f t="shared" si="237"/>
        <v>92.13</v>
      </c>
      <c r="Q3041" s="9" t="s">
        <v>1100</v>
      </c>
      <c r="R3041" s="9" t="s">
        <v>5543</v>
      </c>
      <c r="S3041" s="10">
        <f t="shared" si="238"/>
        <v>41610.794421296298</v>
      </c>
      <c r="T3041" s="10">
        <f t="shared" si="239"/>
        <v>41637.332638888889</v>
      </c>
      <c r="U3041">
        <f t="shared" si="235"/>
        <v>2013</v>
      </c>
    </row>
    <row r="3042" spans="1:21" ht="43.2" x14ac:dyDescent="0.3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6"/>
        <v>108</v>
      </c>
      <c r="P3042">
        <f t="shared" si="237"/>
        <v>76.790000000000006</v>
      </c>
      <c r="Q3042" s="9" t="s">
        <v>1100</v>
      </c>
      <c r="R3042" s="9" t="s">
        <v>5543</v>
      </c>
      <c r="S3042" s="10">
        <f t="shared" si="238"/>
        <v>42177.791909722218</v>
      </c>
      <c r="T3042" s="10">
        <f t="shared" si="239"/>
        <v>42181.958333333328</v>
      </c>
      <c r="U3042">
        <f t="shared" si="235"/>
        <v>2015</v>
      </c>
    </row>
    <row r="3043" spans="1:21" ht="28.8" x14ac:dyDescent="0.3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6"/>
        <v>110</v>
      </c>
      <c r="P3043">
        <f t="shared" si="237"/>
        <v>96.53</v>
      </c>
      <c r="Q3043" s="9" t="s">
        <v>1100</v>
      </c>
      <c r="R3043" s="9" t="s">
        <v>5543</v>
      </c>
      <c r="S3043" s="10">
        <f t="shared" si="238"/>
        <v>42359.868611111116</v>
      </c>
      <c r="T3043" s="10">
        <f t="shared" si="239"/>
        <v>42389.868611111116</v>
      </c>
      <c r="U3043">
        <f t="shared" si="235"/>
        <v>2015</v>
      </c>
    </row>
    <row r="3044" spans="1:21" ht="57.6" x14ac:dyDescent="0.3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6"/>
        <v>128</v>
      </c>
      <c r="P3044">
        <f t="shared" si="237"/>
        <v>51.89</v>
      </c>
      <c r="Q3044" s="9" t="s">
        <v>1100</v>
      </c>
      <c r="R3044" s="9" t="s">
        <v>5543</v>
      </c>
      <c r="S3044" s="10">
        <f t="shared" si="238"/>
        <v>42253.688043981485</v>
      </c>
      <c r="T3044" s="10">
        <f t="shared" si="239"/>
        <v>42283.688043981485</v>
      </c>
      <c r="U3044">
        <f t="shared" si="235"/>
        <v>2015</v>
      </c>
    </row>
    <row r="3045" spans="1:21" ht="43.2" x14ac:dyDescent="0.3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6"/>
        <v>110</v>
      </c>
      <c r="P3045">
        <f t="shared" si="237"/>
        <v>128.91</v>
      </c>
      <c r="Q3045" s="9" t="s">
        <v>1100</v>
      </c>
      <c r="R3045" s="9" t="s">
        <v>5543</v>
      </c>
      <c r="S3045" s="10">
        <f t="shared" si="238"/>
        <v>42083.070590277777</v>
      </c>
      <c r="T3045" s="10">
        <f t="shared" si="239"/>
        <v>42110.118055555555</v>
      </c>
      <c r="U3045">
        <f t="shared" si="235"/>
        <v>2015</v>
      </c>
    </row>
    <row r="3046" spans="1:21" ht="43.2" x14ac:dyDescent="0.3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6"/>
        <v>109</v>
      </c>
      <c r="P3046">
        <f t="shared" si="237"/>
        <v>84.11</v>
      </c>
      <c r="Q3046" s="9" t="s">
        <v>1100</v>
      </c>
      <c r="R3046" s="9" t="s">
        <v>5543</v>
      </c>
      <c r="S3046" s="10">
        <f t="shared" si="238"/>
        <v>42387.7268287037</v>
      </c>
      <c r="T3046" s="10">
        <f t="shared" si="239"/>
        <v>42402.7268287037</v>
      </c>
      <c r="U3046">
        <f t="shared" si="235"/>
        <v>2016</v>
      </c>
    </row>
    <row r="3047" spans="1:21" ht="43.2" x14ac:dyDescent="0.3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6"/>
        <v>133</v>
      </c>
      <c r="P3047">
        <f t="shared" si="237"/>
        <v>82.94</v>
      </c>
      <c r="Q3047" s="9" t="s">
        <v>1100</v>
      </c>
      <c r="R3047" s="9" t="s">
        <v>5543</v>
      </c>
      <c r="S3047" s="10">
        <f t="shared" si="238"/>
        <v>41843.155729166669</v>
      </c>
      <c r="T3047" s="10">
        <f t="shared" si="239"/>
        <v>41873.155729166669</v>
      </c>
      <c r="U3047">
        <f t="shared" si="235"/>
        <v>2014</v>
      </c>
    </row>
    <row r="3048" spans="1:21" ht="57.6" x14ac:dyDescent="0.3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6"/>
        <v>191</v>
      </c>
      <c r="P3048">
        <f t="shared" si="237"/>
        <v>259.95</v>
      </c>
      <c r="Q3048" s="9" t="s">
        <v>1100</v>
      </c>
      <c r="R3048" s="9" t="s">
        <v>5543</v>
      </c>
      <c r="S3048" s="10">
        <f t="shared" si="238"/>
        <v>41862.803078703706</v>
      </c>
      <c r="T3048" s="10">
        <f t="shared" si="239"/>
        <v>41892.202777777777</v>
      </c>
      <c r="U3048">
        <f t="shared" si="235"/>
        <v>2014</v>
      </c>
    </row>
    <row r="3049" spans="1:21" ht="43.2" x14ac:dyDescent="0.3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6"/>
        <v>149</v>
      </c>
      <c r="P3049">
        <f t="shared" si="237"/>
        <v>37.25</v>
      </c>
      <c r="Q3049" s="9" t="s">
        <v>1100</v>
      </c>
      <c r="R3049" s="9" t="s">
        <v>5543</v>
      </c>
      <c r="S3049" s="10">
        <f t="shared" si="238"/>
        <v>42443.989050925928</v>
      </c>
      <c r="T3049" s="10">
        <f t="shared" si="239"/>
        <v>42487.552777777775</v>
      </c>
      <c r="U3049">
        <f t="shared" si="235"/>
        <v>2016</v>
      </c>
    </row>
    <row r="3050" spans="1:21" ht="43.2" x14ac:dyDescent="0.3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6"/>
        <v>166</v>
      </c>
      <c r="P3050">
        <f t="shared" si="237"/>
        <v>177.02</v>
      </c>
      <c r="Q3050" s="9" t="s">
        <v>1100</v>
      </c>
      <c r="R3050" s="9" t="s">
        <v>5543</v>
      </c>
      <c r="S3050" s="10">
        <f t="shared" si="238"/>
        <v>41975.901180555549</v>
      </c>
      <c r="T3050" s="10">
        <f t="shared" si="239"/>
        <v>42004.890277777777</v>
      </c>
      <c r="U3050">
        <f t="shared" si="235"/>
        <v>2014</v>
      </c>
    </row>
    <row r="3051" spans="1:21" ht="57.6" x14ac:dyDescent="0.3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6"/>
        <v>107</v>
      </c>
      <c r="P3051">
        <f t="shared" si="237"/>
        <v>74.069999999999993</v>
      </c>
      <c r="Q3051" s="9" t="s">
        <v>1100</v>
      </c>
      <c r="R3051" s="9" t="s">
        <v>5543</v>
      </c>
      <c r="S3051" s="10">
        <f t="shared" si="238"/>
        <v>42139.014525462961</v>
      </c>
      <c r="T3051" s="10">
        <f t="shared" si="239"/>
        <v>42169.014525462961</v>
      </c>
      <c r="U3051">
        <f t="shared" si="235"/>
        <v>2015</v>
      </c>
    </row>
    <row r="3052" spans="1:21" ht="28.8" x14ac:dyDescent="0.3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6"/>
        <v>106</v>
      </c>
      <c r="P3052">
        <f t="shared" si="237"/>
        <v>70.67</v>
      </c>
      <c r="Q3052" s="9" t="s">
        <v>1100</v>
      </c>
      <c r="R3052" s="9" t="s">
        <v>5543</v>
      </c>
      <c r="S3052" s="10">
        <f t="shared" si="238"/>
        <v>42465.16851851852</v>
      </c>
      <c r="T3052" s="10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6"/>
        <v>24</v>
      </c>
      <c r="P3053">
        <f t="shared" si="237"/>
        <v>23.63</v>
      </c>
      <c r="Q3053" s="9" t="s">
        <v>1100</v>
      </c>
      <c r="R3053" s="9" t="s">
        <v>5543</v>
      </c>
      <c r="S3053" s="10">
        <f t="shared" si="238"/>
        <v>42744.416030092587</v>
      </c>
      <c r="T3053" s="10">
        <f t="shared" si="239"/>
        <v>42774.416030092587</v>
      </c>
      <c r="U3053">
        <f t="shared" si="235"/>
        <v>2017</v>
      </c>
    </row>
    <row r="3054" spans="1:21" ht="43.2" x14ac:dyDescent="0.3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6"/>
        <v>0</v>
      </c>
      <c r="P3054">
        <f t="shared" si="237"/>
        <v>37.5</v>
      </c>
      <c r="Q3054" s="9" t="s">
        <v>1100</v>
      </c>
      <c r="R3054" s="9" t="s">
        <v>5543</v>
      </c>
      <c r="S3054" s="10">
        <f t="shared" si="238"/>
        <v>42122.670069444444</v>
      </c>
      <c r="T3054" s="10">
        <f t="shared" si="239"/>
        <v>42152.665972222225</v>
      </c>
      <c r="U3054">
        <f t="shared" ref="U3054:U3117" si="240">YEAR(S3054)</f>
        <v>2015</v>
      </c>
    </row>
    <row r="3055" spans="1:21" ht="57.6" x14ac:dyDescent="0.3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6"/>
        <v>0</v>
      </c>
      <c r="P3055">
        <f t="shared" si="237"/>
        <v>13.33</v>
      </c>
      <c r="Q3055" s="9" t="s">
        <v>1100</v>
      </c>
      <c r="R3055" s="9" t="s">
        <v>5543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6"/>
        <v>0</v>
      </c>
      <c r="P3056">
        <f t="shared" si="237"/>
        <v>0</v>
      </c>
      <c r="Q3056" s="9" t="s">
        <v>1100</v>
      </c>
      <c r="R3056" s="9" t="s">
        <v>5543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6"/>
        <v>0</v>
      </c>
      <c r="P3057">
        <f t="shared" si="237"/>
        <v>1</v>
      </c>
      <c r="Q3057" s="9" t="s">
        <v>1100</v>
      </c>
      <c r="R3057" s="9" t="s">
        <v>5543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6"/>
        <v>0</v>
      </c>
      <c r="P3058">
        <f t="shared" si="237"/>
        <v>0</v>
      </c>
      <c r="Q3058" s="9" t="s">
        <v>1100</v>
      </c>
      <c r="R3058" s="9" t="s">
        <v>5543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6"/>
        <v>0</v>
      </c>
      <c r="P3059">
        <f t="shared" si="237"/>
        <v>0</v>
      </c>
      <c r="Q3059" s="9" t="s">
        <v>1100</v>
      </c>
      <c r="R3059" s="9" t="s">
        <v>5543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6"/>
        <v>0</v>
      </c>
      <c r="P3060">
        <f t="shared" si="237"/>
        <v>1</v>
      </c>
      <c r="Q3060" s="9" t="s">
        <v>1100</v>
      </c>
      <c r="R3060" s="9" t="s">
        <v>5543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6"/>
        <v>3</v>
      </c>
      <c r="P3061">
        <f t="shared" si="237"/>
        <v>41</v>
      </c>
      <c r="Q3061" s="9" t="s">
        <v>1100</v>
      </c>
      <c r="R3061" s="9" t="s">
        <v>5543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6"/>
        <v>0</v>
      </c>
      <c r="P3062">
        <f t="shared" si="237"/>
        <v>55.83</v>
      </c>
      <c r="Q3062" s="9" t="s">
        <v>1100</v>
      </c>
      <c r="R3062" s="9" t="s">
        <v>5543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6"/>
        <v>0</v>
      </c>
      <c r="P3063">
        <f t="shared" si="237"/>
        <v>0</v>
      </c>
      <c r="Q3063" s="9" t="s">
        <v>1100</v>
      </c>
      <c r="R3063" s="9" t="s">
        <v>5543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6"/>
        <v>67</v>
      </c>
      <c r="P3064">
        <f t="shared" si="237"/>
        <v>99.76</v>
      </c>
      <c r="Q3064" s="9" t="s">
        <v>1100</v>
      </c>
      <c r="R3064" s="9" t="s">
        <v>5543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6"/>
        <v>20</v>
      </c>
      <c r="P3065">
        <f t="shared" si="237"/>
        <v>25.52</v>
      </c>
      <c r="Q3065" s="9" t="s">
        <v>1100</v>
      </c>
      <c r="R3065" s="9" t="s">
        <v>5543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6"/>
        <v>11</v>
      </c>
      <c r="P3066">
        <f t="shared" si="237"/>
        <v>117.65</v>
      </c>
      <c r="Q3066" s="9" t="s">
        <v>1100</v>
      </c>
      <c r="R3066" s="9" t="s">
        <v>5543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6"/>
        <v>0</v>
      </c>
      <c r="P3067">
        <f t="shared" si="237"/>
        <v>5</v>
      </c>
      <c r="Q3067" s="9" t="s">
        <v>1100</v>
      </c>
      <c r="R3067" s="9" t="s">
        <v>5543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6"/>
        <v>12</v>
      </c>
      <c r="P3068">
        <f t="shared" si="237"/>
        <v>2796.67</v>
      </c>
      <c r="Q3068" s="9" t="s">
        <v>1100</v>
      </c>
      <c r="R3068" s="9" t="s">
        <v>5543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6"/>
        <v>3</v>
      </c>
      <c r="P3069">
        <f t="shared" si="237"/>
        <v>200</v>
      </c>
      <c r="Q3069" s="9" t="s">
        <v>1100</v>
      </c>
      <c r="R3069" s="9" t="s">
        <v>5543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6"/>
        <v>0</v>
      </c>
      <c r="P3070">
        <f t="shared" si="237"/>
        <v>87.5</v>
      </c>
      <c r="Q3070" s="9" t="s">
        <v>1100</v>
      </c>
      <c r="R3070" s="9" t="s">
        <v>5543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6"/>
        <v>14</v>
      </c>
      <c r="P3071">
        <f t="shared" si="237"/>
        <v>20.14</v>
      </c>
      <c r="Q3071" s="9" t="s">
        <v>1100</v>
      </c>
      <c r="R3071" s="9" t="s">
        <v>5543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6"/>
        <v>3</v>
      </c>
      <c r="P3072">
        <f t="shared" si="237"/>
        <v>20.88</v>
      </c>
      <c r="Q3072" s="9" t="s">
        <v>1100</v>
      </c>
      <c r="R3072" s="9" t="s">
        <v>5543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6"/>
        <v>60</v>
      </c>
      <c r="P3073">
        <f t="shared" si="237"/>
        <v>61.31</v>
      </c>
      <c r="Q3073" s="9" t="s">
        <v>1100</v>
      </c>
      <c r="R3073" s="9" t="s">
        <v>5543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1">ROUND(E3074/D3074*100,0)</f>
        <v>0</v>
      </c>
      <c r="P3074">
        <f t="shared" si="237"/>
        <v>1</v>
      </c>
      <c r="Q3074" s="9" t="s">
        <v>1100</v>
      </c>
      <c r="R3074" s="9" t="s">
        <v>5543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1"/>
        <v>0</v>
      </c>
      <c r="P3075">
        <f t="shared" ref="P3075:P3138" si="242">IFERROR(ROUND(E3075/L3075,2),0)</f>
        <v>92.14</v>
      </c>
      <c r="Q3075" s="9" t="s">
        <v>1100</v>
      </c>
      <c r="R3075" s="9" t="s">
        <v>5543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1"/>
        <v>0</v>
      </c>
      <c r="P3076">
        <f t="shared" si="242"/>
        <v>7.33</v>
      </c>
      <c r="Q3076" s="9" t="s">
        <v>1100</v>
      </c>
      <c r="R3076" s="9" t="s">
        <v>5543</v>
      </c>
      <c r="S3076" s="10">
        <f t="shared" si="243"/>
        <v>42409.571284722217</v>
      </c>
      <c r="T3076" s="10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1"/>
        <v>9</v>
      </c>
      <c r="P3077">
        <f t="shared" si="242"/>
        <v>64.8</v>
      </c>
      <c r="Q3077" s="9" t="s">
        <v>1100</v>
      </c>
      <c r="R3077" s="9" t="s">
        <v>5543</v>
      </c>
      <c r="S3077" s="10">
        <f t="shared" si="243"/>
        <v>42551.102314814809</v>
      </c>
      <c r="T3077" s="10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1"/>
        <v>15</v>
      </c>
      <c r="P3078">
        <f t="shared" si="242"/>
        <v>30.12</v>
      </c>
      <c r="Q3078" s="9" t="s">
        <v>1100</v>
      </c>
      <c r="R3078" s="9" t="s">
        <v>5543</v>
      </c>
      <c r="S3078" s="10">
        <f t="shared" si="243"/>
        <v>42226.651886574073</v>
      </c>
      <c r="T3078" s="10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1"/>
        <v>0</v>
      </c>
      <c r="P3079">
        <f t="shared" si="242"/>
        <v>52.5</v>
      </c>
      <c r="Q3079" s="9" t="s">
        <v>1100</v>
      </c>
      <c r="R3079" s="9" t="s">
        <v>5543</v>
      </c>
      <c r="S3079" s="10">
        <f t="shared" si="243"/>
        <v>42766.956921296296</v>
      </c>
      <c r="T3079" s="10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1"/>
        <v>0</v>
      </c>
      <c r="P3080">
        <f t="shared" si="242"/>
        <v>23.67</v>
      </c>
      <c r="Q3080" s="9" t="s">
        <v>1100</v>
      </c>
      <c r="R3080" s="9" t="s">
        <v>5543</v>
      </c>
      <c r="S3080" s="10">
        <f t="shared" si="243"/>
        <v>42031.138831018514</v>
      </c>
      <c r="T3080" s="10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1"/>
        <v>1</v>
      </c>
      <c r="P3081">
        <f t="shared" si="242"/>
        <v>415.78</v>
      </c>
      <c r="Q3081" s="9" t="s">
        <v>1100</v>
      </c>
      <c r="R3081" s="9" t="s">
        <v>5543</v>
      </c>
      <c r="S3081" s="10">
        <f t="shared" si="243"/>
        <v>42055.713368055556</v>
      </c>
      <c r="T3081" s="10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1"/>
        <v>0</v>
      </c>
      <c r="P3082">
        <f t="shared" si="242"/>
        <v>53.71</v>
      </c>
      <c r="Q3082" s="9" t="s">
        <v>1100</v>
      </c>
      <c r="R3082" s="9" t="s">
        <v>5543</v>
      </c>
      <c r="S3082" s="10">
        <f t="shared" si="243"/>
        <v>41940.028287037036</v>
      </c>
      <c r="T3082" s="10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1"/>
        <v>0</v>
      </c>
      <c r="P3083">
        <f t="shared" si="242"/>
        <v>420.6</v>
      </c>
      <c r="Q3083" s="9" t="s">
        <v>1100</v>
      </c>
      <c r="R3083" s="9" t="s">
        <v>5543</v>
      </c>
      <c r="S3083" s="10">
        <f t="shared" si="243"/>
        <v>42237.181608796294</v>
      </c>
      <c r="T3083" s="10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1"/>
        <v>0</v>
      </c>
      <c r="P3084">
        <f t="shared" si="242"/>
        <v>0</v>
      </c>
      <c r="Q3084" s="9" t="s">
        <v>1100</v>
      </c>
      <c r="R3084" s="9" t="s">
        <v>5543</v>
      </c>
      <c r="S3084" s="10">
        <f t="shared" si="243"/>
        <v>42293.922986111109</v>
      </c>
      <c r="T3084" s="10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1"/>
        <v>0</v>
      </c>
      <c r="P3085">
        <f t="shared" si="242"/>
        <v>18.670000000000002</v>
      </c>
      <c r="Q3085" s="9" t="s">
        <v>1100</v>
      </c>
      <c r="R3085" s="9" t="s">
        <v>5543</v>
      </c>
      <c r="S3085" s="10">
        <f t="shared" si="243"/>
        <v>41853.563402777778</v>
      </c>
      <c r="T3085" s="10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1"/>
        <v>12</v>
      </c>
      <c r="P3086">
        <f t="shared" si="242"/>
        <v>78.33</v>
      </c>
      <c r="Q3086" s="9" t="s">
        <v>1100</v>
      </c>
      <c r="R3086" s="9" t="s">
        <v>5543</v>
      </c>
      <c r="S3086" s="10">
        <f t="shared" si="243"/>
        <v>42100.723738425921</v>
      </c>
      <c r="T3086" s="10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1"/>
        <v>2</v>
      </c>
      <c r="P3087">
        <f t="shared" si="242"/>
        <v>67.78</v>
      </c>
      <c r="Q3087" s="9" t="s">
        <v>1100</v>
      </c>
      <c r="R3087" s="9" t="s">
        <v>5543</v>
      </c>
      <c r="S3087" s="10">
        <f t="shared" si="243"/>
        <v>42246.883784722217</v>
      </c>
      <c r="T3087" s="10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1"/>
        <v>0</v>
      </c>
      <c r="P3088">
        <f t="shared" si="242"/>
        <v>16.670000000000002</v>
      </c>
      <c r="Q3088" s="9" t="s">
        <v>1100</v>
      </c>
      <c r="R3088" s="9" t="s">
        <v>5543</v>
      </c>
      <c r="S3088" s="10">
        <f t="shared" si="243"/>
        <v>42173.67082175926</v>
      </c>
      <c r="T3088" s="10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1"/>
        <v>1</v>
      </c>
      <c r="P3089">
        <f t="shared" si="242"/>
        <v>62.5</v>
      </c>
      <c r="Q3089" s="9" t="s">
        <v>1100</v>
      </c>
      <c r="R3089" s="9" t="s">
        <v>5543</v>
      </c>
      <c r="S3089" s="10">
        <f t="shared" si="243"/>
        <v>42665.150347222225</v>
      </c>
      <c r="T3089" s="10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1"/>
        <v>0</v>
      </c>
      <c r="P3090">
        <f t="shared" si="242"/>
        <v>42</v>
      </c>
      <c r="Q3090" s="9" t="s">
        <v>1100</v>
      </c>
      <c r="R3090" s="9" t="s">
        <v>5543</v>
      </c>
      <c r="S3090" s="10">
        <f t="shared" si="243"/>
        <v>41981.57230324074</v>
      </c>
      <c r="T3090" s="10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1"/>
        <v>23</v>
      </c>
      <c r="P3091">
        <f t="shared" si="242"/>
        <v>130.09</v>
      </c>
      <c r="Q3091" s="9" t="s">
        <v>1100</v>
      </c>
      <c r="R3091" s="9" t="s">
        <v>5543</v>
      </c>
      <c r="S3091" s="10">
        <f t="shared" si="243"/>
        <v>42528.542627314819</v>
      </c>
      <c r="T3091" s="10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1"/>
        <v>5</v>
      </c>
      <c r="P3092">
        <f t="shared" si="242"/>
        <v>1270.22</v>
      </c>
      <c r="Q3092" s="9" t="s">
        <v>1100</v>
      </c>
      <c r="R3092" s="9" t="s">
        <v>5543</v>
      </c>
      <c r="S3092" s="10">
        <f t="shared" si="243"/>
        <v>42065.818807870368</v>
      </c>
      <c r="T3092" s="10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1"/>
        <v>16</v>
      </c>
      <c r="P3093">
        <f t="shared" si="242"/>
        <v>88.44</v>
      </c>
      <c r="Q3093" s="9" t="s">
        <v>1100</v>
      </c>
      <c r="R3093" s="9" t="s">
        <v>5543</v>
      </c>
      <c r="S3093" s="10">
        <f t="shared" si="243"/>
        <v>42566.948414351849</v>
      </c>
      <c r="T3093" s="10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1"/>
        <v>1</v>
      </c>
      <c r="P3094">
        <f t="shared" si="242"/>
        <v>56.34</v>
      </c>
      <c r="Q3094" s="9" t="s">
        <v>1100</v>
      </c>
      <c r="R3094" s="9" t="s">
        <v>5543</v>
      </c>
      <c r="S3094" s="10">
        <f t="shared" si="243"/>
        <v>42255.619351851856</v>
      </c>
      <c r="T3094" s="10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1"/>
        <v>23</v>
      </c>
      <c r="P3095">
        <f t="shared" si="242"/>
        <v>53.53</v>
      </c>
      <c r="Q3095" s="9" t="s">
        <v>1100</v>
      </c>
      <c r="R3095" s="9" t="s">
        <v>5543</v>
      </c>
      <c r="S3095" s="10">
        <f t="shared" si="243"/>
        <v>41760.909039351849</v>
      </c>
      <c r="T3095" s="10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1"/>
        <v>0</v>
      </c>
      <c r="P3096">
        <f t="shared" si="242"/>
        <v>25</v>
      </c>
      <c r="Q3096" s="9" t="s">
        <v>1100</v>
      </c>
      <c r="R3096" s="9" t="s">
        <v>5543</v>
      </c>
      <c r="S3096" s="10">
        <f t="shared" si="243"/>
        <v>42207.795787037037</v>
      </c>
      <c r="T3096" s="10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1"/>
        <v>0</v>
      </c>
      <c r="P3097">
        <f t="shared" si="242"/>
        <v>50</v>
      </c>
      <c r="Q3097" s="9" t="s">
        <v>1100</v>
      </c>
      <c r="R3097" s="9" t="s">
        <v>5543</v>
      </c>
      <c r="S3097" s="10">
        <f t="shared" si="243"/>
        <v>42523.025231481486</v>
      </c>
      <c r="T3097" s="10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1"/>
        <v>4</v>
      </c>
      <c r="P3098">
        <f t="shared" si="242"/>
        <v>56.79</v>
      </c>
      <c r="Q3098" s="9" t="s">
        <v>1100</v>
      </c>
      <c r="R3098" s="9" t="s">
        <v>5543</v>
      </c>
      <c r="S3098" s="10">
        <f t="shared" si="243"/>
        <v>42114.825532407413</v>
      </c>
      <c r="T3098" s="10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1"/>
        <v>17</v>
      </c>
      <c r="P3099">
        <f t="shared" si="242"/>
        <v>40.83</v>
      </c>
      <c r="Q3099" s="9" t="s">
        <v>1100</v>
      </c>
      <c r="R3099" s="9" t="s">
        <v>5543</v>
      </c>
      <c r="S3099" s="10">
        <f t="shared" si="243"/>
        <v>42629.503483796296</v>
      </c>
      <c r="T3099" s="10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1"/>
        <v>4</v>
      </c>
      <c r="P3100">
        <f t="shared" si="242"/>
        <v>65.11</v>
      </c>
      <c r="Q3100" s="9" t="s">
        <v>1100</v>
      </c>
      <c r="R3100" s="9" t="s">
        <v>5543</v>
      </c>
      <c r="S3100" s="10">
        <f t="shared" si="243"/>
        <v>42359.792233796295</v>
      </c>
      <c r="T3100" s="10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1"/>
        <v>14</v>
      </c>
      <c r="P3101">
        <f t="shared" si="242"/>
        <v>55.6</v>
      </c>
      <c r="Q3101" s="9" t="s">
        <v>1100</v>
      </c>
      <c r="R3101" s="9" t="s">
        <v>5543</v>
      </c>
      <c r="S3101" s="10">
        <f t="shared" si="243"/>
        <v>42382.189710648148</v>
      </c>
      <c r="T3101" s="10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1"/>
        <v>15</v>
      </c>
      <c r="P3102">
        <f t="shared" si="242"/>
        <v>140.54</v>
      </c>
      <c r="Q3102" s="9" t="s">
        <v>1100</v>
      </c>
      <c r="R3102" s="9" t="s">
        <v>5543</v>
      </c>
      <c r="S3102" s="10">
        <f t="shared" si="243"/>
        <v>41902.622395833336</v>
      </c>
      <c r="T3102" s="10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1"/>
        <v>12</v>
      </c>
      <c r="P3103">
        <f t="shared" si="242"/>
        <v>25</v>
      </c>
      <c r="Q3103" s="9" t="s">
        <v>1100</v>
      </c>
      <c r="R3103" s="9" t="s">
        <v>5543</v>
      </c>
      <c r="S3103" s="10">
        <f t="shared" si="243"/>
        <v>42171.383530092593</v>
      </c>
      <c r="T3103" s="10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1"/>
        <v>39</v>
      </c>
      <c r="P3104">
        <f t="shared" si="242"/>
        <v>69.53</v>
      </c>
      <c r="Q3104" s="9" t="s">
        <v>1100</v>
      </c>
      <c r="R3104" s="9" t="s">
        <v>5543</v>
      </c>
      <c r="S3104" s="10">
        <f t="shared" si="243"/>
        <v>42555.340486111112</v>
      </c>
      <c r="T3104" s="10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1"/>
        <v>0</v>
      </c>
      <c r="P3105">
        <f t="shared" si="242"/>
        <v>5.5</v>
      </c>
      <c r="Q3105" s="9" t="s">
        <v>1100</v>
      </c>
      <c r="R3105" s="9" t="s">
        <v>5543</v>
      </c>
      <c r="S3105" s="10">
        <f t="shared" si="243"/>
        <v>42107.156319444446</v>
      </c>
      <c r="T3105" s="10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1"/>
        <v>30</v>
      </c>
      <c r="P3106">
        <f t="shared" si="242"/>
        <v>237</v>
      </c>
      <c r="Q3106" s="9" t="s">
        <v>1100</v>
      </c>
      <c r="R3106" s="9" t="s">
        <v>5543</v>
      </c>
      <c r="S3106" s="10">
        <f t="shared" si="243"/>
        <v>42006.908692129626</v>
      </c>
      <c r="T3106" s="10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1"/>
        <v>42</v>
      </c>
      <c r="P3107">
        <f t="shared" si="242"/>
        <v>79.87</v>
      </c>
      <c r="Q3107" s="9" t="s">
        <v>1100</v>
      </c>
      <c r="R3107" s="9" t="s">
        <v>5543</v>
      </c>
      <c r="S3107" s="10">
        <f t="shared" si="243"/>
        <v>41876.718935185185</v>
      </c>
      <c r="T3107" s="10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1"/>
        <v>4</v>
      </c>
      <c r="P3108">
        <f t="shared" si="242"/>
        <v>10.25</v>
      </c>
      <c r="Q3108" s="9" t="s">
        <v>1100</v>
      </c>
      <c r="R3108" s="9" t="s">
        <v>5543</v>
      </c>
      <c r="S3108" s="10">
        <f t="shared" si="243"/>
        <v>42241.429120370376</v>
      </c>
      <c r="T3108" s="10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1"/>
        <v>20</v>
      </c>
      <c r="P3109">
        <f t="shared" si="242"/>
        <v>272.58999999999997</v>
      </c>
      <c r="Q3109" s="9" t="s">
        <v>1100</v>
      </c>
      <c r="R3109" s="9" t="s">
        <v>5543</v>
      </c>
      <c r="S3109" s="10">
        <f t="shared" si="243"/>
        <v>42128.814247685179</v>
      </c>
      <c r="T3109" s="10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1"/>
        <v>0</v>
      </c>
      <c r="P3110">
        <f t="shared" si="242"/>
        <v>13</v>
      </c>
      <c r="Q3110" s="9" t="s">
        <v>1100</v>
      </c>
      <c r="R3110" s="9" t="s">
        <v>5543</v>
      </c>
      <c r="S3110" s="10">
        <f t="shared" si="243"/>
        <v>42062.680486111116</v>
      </c>
      <c r="T3110" s="10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1"/>
        <v>25</v>
      </c>
      <c r="P3111">
        <f t="shared" si="242"/>
        <v>58.18</v>
      </c>
      <c r="Q3111" s="9" t="s">
        <v>1100</v>
      </c>
      <c r="R3111" s="9" t="s">
        <v>5543</v>
      </c>
      <c r="S3111" s="10">
        <f t="shared" si="243"/>
        <v>41844.125115740739</v>
      </c>
      <c r="T3111" s="10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1"/>
        <v>0</v>
      </c>
      <c r="P3112">
        <f t="shared" si="242"/>
        <v>10</v>
      </c>
      <c r="Q3112" s="9" t="s">
        <v>1100</v>
      </c>
      <c r="R3112" s="9" t="s">
        <v>5543</v>
      </c>
      <c r="S3112" s="10">
        <f t="shared" si="243"/>
        <v>42745.031469907408</v>
      </c>
      <c r="T3112" s="10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1"/>
        <v>27</v>
      </c>
      <c r="P3113">
        <f t="shared" si="242"/>
        <v>70.11</v>
      </c>
      <c r="Q3113" s="9" t="s">
        <v>1100</v>
      </c>
      <c r="R3113" s="9" t="s">
        <v>5543</v>
      </c>
      <c r="S3113" s="10">
        <f t="shared" si="243"/>
        <v>41885.595138888886</v>
      </c>
      <c r="T3113" s="10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1"/>
        <v>5</v>
      </c>
      <c r="P3114">
        <f t="shared" si="242"/>
        <v>57.89</v>
      </c>
      <c r="Q3114" s="9" t="s">
        <v>1100</v>
      </c>
      <c r="R3114" s="9" t="s">
        <v>5543</v>
      </c>
      <c r="S3114" s="10">
        <f t="shared" si="243"/>
        <v>42615.121921296297</v>
      </c>
      <c r="T3114" s="10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1"/>
        <v>4</v>
      </c>
      <c r="P3115">
        <f t="shared" si="242"/>
        <v>125.27</v>
      </c>
      <c r="Q3115" s="9" t="s">
        <v>1100</v>
      </c>
      <c r="R3115" s="9" t="s">
        <v>5543</v>
      </c>
      <c r="S3115" s="10">
        <f t="shared" si="243"/>
        <v>42081.731273148151</v>
      </c>
      <c r="T3115" s="10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1"/>
        <v>0</v>
      </c>
      <c r="P3116">
        <f t="shared" si="242"/>
        <v>0</v>
      </c>
      <c r="Q3116" s="9" t="s">
        <v>1100</v>
      </c>
      <c r="R3116" s="9" t="s">
        <v>5543</v>
      </c>
      <c r="S3116" s="10">
        <f t="shared" si="243"/>
        <v>41843.632523148146</v>
      </c>
      <c r="T3116" s="10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1"/>
        <v>3</v>
      </c>
      <c r="P3117">
        <f t="shared" si="242"/>
        <v>300</v>
      </c>
      <c r="Q3117" s="9" t="s">
        <v>1100</v>
      </c>
      <c r="R3117" s="9" t="s">
        <v>5543</v>
      </c>
      <c r="S3117" s="10">
        <f t="shared" si="243"/>
        <v>42496.447071759263</v>
      </c>
      <c r="T3117" s="10">
        <f t="shared" si="244"/>
        <v>42526.447071759263</v>
      </c>
      <c r="U3117">
        <f t="shared" si="240"/>
        <v>2016</v>
      </c>
    </row>
    <row r="3118" spans="1:21" ht="43.2" x14ac:dyDescent="0.3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1"/>
        <v>57</v>
      </c>
      <c r="P3118">
        <f t="shared" si="242"/>
        <v>43</v>
      </c>
      <c r="Q3118" s="9" t="s">
        <v>1100</v>
      </c>
      <c r="R3118" s="9" t="s">
        <v>5543</v>
      </c>
      <c r="S3118" s="10">
        <f t="shared" si="243"/>
        <v>42081.515335648146</v>
      </c>
      <c r="T3118" s="10">
        <f t="shared" si="244"/>
        <v>42095.515335648146</v>
      </c>
      <c r="U3118">
        <f t="shared" ref="U3118:U3181" si="245">YEAR(S3118)</f>
        <v>2015</v>
      </c>
    </row>
    <row r="3119" spans="1:21" ht="43.2" x14ac:dyDescent="0.3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1"/>
        <v>0</v>
      </c>
      <c r="P3119">
        <f t="shared" si="242"/>
        <v>1</v>
      </c>
      <c r="Q3119" s="9" t="s">
        <v>1100</v>
      </c>
      <c r="R3119" s="9" t="s">
        <v>5543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1"/>
        <v>0</v>
      </c>
      <c r="P3120">
        <f t="shared" si="242"/>
        <v>775</v>
      </c>
      <c r="Q3120" s="9" t="s">
        <v>1100</v>
      </c>
      <c r="R3120" s="9" t="s">
        <v>5543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1"/>
        <v>0</v>
      </c>
      <c r="P3121">
        <f t="shared" si="242"/>
        <v>5</v>
      </c>
      <c r="Q3121" s="9" t="s">
        <v>1100</v>
      </c>
      <c r="R3121" s="9" t="s">
        <v>5543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1"/>
        <v>0</v>
      </c>
      <c r="P3122">
        <f t="shared" si="242"/>
        <v>12.8</v>
      </c>
      <c r="Q3122" s="9" t="s">
        <v>1100</v>
      </c>
      <c r="R3122" s="9" t="s">
        <v>5543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1"/>
        <v>1</v>
      </c>
      <c r="P3123">
        <f t="shared" si="242"/>
        <v>10</v>
      </c>
      <c r="Q3123" s="9" t="s">
        <v>1100</v>
      </c>
      <c r="R3123" s="9" t="s">
        <v>5543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1"/>
        <v>58</v>
      </c>
      <c r="P3124">
        <f t="shared" si="242"/>
        <v>58</v>
      </c>
      <c r="Q3124" s="9" t="s">
        <v>1100</v>
      </c>
      <c r="R3124" s="9" t="s">
        <v>5543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1"/>
        <v>68</v>
      </c>
      <c r="P3125">
        <f t="shared" si="242"/>
        <v>244.8</v>
      </c>
      <c r="Q3125" s="9" t="s">
        <v>1100</v>
      </c>
      <c r="R3125" s="9" t="s">
        <v>5543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1"/>
        <v>0</v>
      </c>
      <c r="P3126">
        <f t="shared" si="242"/>
        <v>6.5</v>
      </c>
      <c r="Q3126" s="9" t="s">
        <v>1100</v>
      </c>
      <c r="R3126" s="9" t="s">
        <v>5543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1"/>
        <v>0</v>
      </c>
      <c r="P3127">
        <f t="shared" si="242"/>
        <v>0</v>
      </c>
      <c r="Q3127" s="9" t="s">
        <v>1100</v>
      </c>
      <c r="R3127" s="9" t="s">
        <v>5543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1"/>
        <v>4</v>
      </c>
      <c r="P3128">
        <f t="shared" si="242"/>
        <v>61.18</v>
      </c>
      <c r="Q3128" s="9" t="s">
        <v>1100</v>
      </c>
      <c r="R3128" s="9" t="s">
        <v>5543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1"/>
        <v>0</v>
      </c>
      <c r="P3129">
        <f t="shared" si="242"/>
        <v>0</v>
      </c>
      <c r="Q3129" s="9" t="s">
        <v>1100</v>
      </c>
      <c r="R3129" s="9" t="s">
        <v>5543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1"/>
        <v>109</v>
      </c>
      <c r="P3130">
        <f t="shared" si="242"/>
        <v>139.24</v>
      </c>
      <c r="Q3130" s="9" t="s">
        <v>1100</v>
      </c>
      <c r="R3130" s="9" t="s">
        <v>1101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1"/>
        <v>1</v>
      </c>
      <c r="P3131">
        <f t="shared" si="242"/>
        <v>10</v>
      </c>
      <c r="Q3131" s="9" t="s">
        <v>1100</v>
      </c>
      <c r="R3131" s="9" t="s">
        <v>1101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1"/>
        <v>4</v>
      </c>
      <c r="P3132">
        <f t="shared" si="242"/>
        <v>93.75</v>
      </c>
      <c r="Q3132" s="9" t="s">
        <v>1100</v>
      </c>
      <c r="R3132" s="9" t="s">
        <v>1101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1"/>
        <v>16</v>
      </c>
      <c r="P3133">
        <f t="shared" si="242"/>
        <v>53.75</v>
      </c>
      <c r="Q3133" s="9" t="s">
        <v>1100</v>
      </c>
      <c r="R3133" s="9" t="s">
        <v>1101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1"/>
        <v>0</v>
      </c>
      <c r="P3134">
        <f t="shared" si="242"/>
        <v>10</v>
      </c>
      <c r="Q3134" s="9" t="s">
        <v>1100</v>
      </c>
      <c r="R3134" s="9" t="s">
        <v>1101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1"/>
        <v>108</v>
      </c>
      <c r="P3135">
        <f t="shared" si="242"/>
        <v>33.75</v>
      </c>
      <c r="Q3135" s="9" t="s">
        <v>1100</v>
      </c>
      <c r="R3135" s="9" t="s">
        <v>1101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1"/>
        <v>23</v>
      </c>
      <c r="P3136">
        <f t="shared" si="242"/>
        <v>18.75</v>
      </c>
      <c r="Q3136" s="9" t="s">
        <v>1100</v>
      </c>
      <c r="R3136" s="9" t="s">
        <v>1101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1"/>
        <v>21</v>
      </c>
      <c r="P3137">
        <f t="shared" si="242"/>
        <v>23.14</v>
      </c>
      <c r="Q3137" s="9" t="s">
        <v>1100</v>
      </c>
      <c r="R3137" s="9" t="s">
        <v>1101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6">ROUND(E3138/D3138*100,0)</f>
        <v>128</v>
      </c>
      <c r="P3138">
        <f t="shared" si="242"/>
        <v>29.05</v>
      </c>
      <c r="Q3138" s="9" t="s">
        <v>1100</v>
      </c>
      <c r="R3138" s="9" t="s">
        <v>1101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6"/>
        <v>3</v>
      </c>
      <c r="P3139">
        <f t="shared" ref="P3139:P3202" si="247">IFERROR(ROUND(E3139/L3139,2),0)</f>
        <v>50</v>
      </c>
      <c r="Q3139" s="9" t="s">
        <v>1100</v>
      </c>
      <c r="R3139" s="9" t="s">
        <v>1101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  <c r="U3139">
        <f t="shared" si="245"/>
        <v>2017</v>
      </c>
    </row>
    <row r="3140" spans="1:21" ht="57.6" x14ac:dyDescent="0.3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6"/>
        <v>0</v>
      </c>
      <c r="P3140">
        <f t="shared" si="247"/>
        <v>0</v>
      </c>
      <c r="Q3140" s="9" t="s">
        <v>1100</v>
      </c>
      <c r="R3140" s="9" t="s">
        <v>1101</v>
      </c>
      <c r="S3140" s="10">
        <f t="shared" si="248"/>
        <v>42809.645914351851</v>
      </c>
      <c r="T3140" s="10">
        <f t="shared" si="249"/>
        <v>42828.645914351851</v>
      </c>
      <c r="U3140">
        <f t="shared" si="245"/>
        <v>2017</v>
      </c>
    </row>
    <row r="3141" spans="1:21" ht="43.2" x14ac:dyDescent="0.3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6"/>
        <v>5</v>
      </c>
      <c r="P3141">
        <f t="shared" si="247"/>
        <v>450</v>
      </c>
      <c r="Q3141" s="9" t="s">
        <v>1100</v>
      </c>
      <c r="R3141" s="9" t="s">
        <v>1101</v>
      </c>
      <c r="S3141" s="10">
        <f t="shared" si="248"/>
        <v>42785.270370370374</v>
      </c>
      <c r="T3141" s="10">
        <f t="shared" si="249"/>
        <v>42819.189583333333</v>
      </c>
      <c r="U3141">
        <f t="shared" si="245"/>
        <v>2017</v>
      </c>
    </row>
    <row r="3142" spans="1:21" ht="57.6" x14ac:dyDescent="0.3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6"/>
        <v>1</v>
      </c>
      <c r="P3142">
        <f t="shared" si="247"/>
        <v>24</v>
      </c>
      <c r="Q3142" s="9" t="s">
        <v>1100</v>
      </c>
      <c r="R3142" s="9" t="s">
        <v>1101</v>
      </c>
      <c r="S3142" s="10">
        <f t="shared" si="248"/>
        <v>42802.718784722223</v>
      </c>
      <c r="T3142" s="10">
        <f t="shared" si="249"/>
        <v>42832.677118055552</v>
      </c>
      <c r="U3142">
        <f t="shared" si="245"/>
        <v>2017</v>
      </c>
    </row>
    <row r="3143" spans="1:21" ht="57.6" x14ac:dyDescent="0.3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6"/>
        <v>52</v>
      </c>
      <c r="P3143">
        <f t="shared" si="247"/>
        <v>32.25</v>
      </c>
      <c r="Q3143" s="9" t="s">
        <v>1100</v>
      </c>
      <c r="R3143" s="9" t="s">
        <v>1101</v>
      </c>
      <c r="S3143" s="10">
        <f t="shared" si="248"/>
        <v>42800.753333333334</v>
      </c>
      <c r="T3143" s="10">
        <f t="shared" si="249"/>
        <v>42841.833333333328</v>
      </c>
      <c r="U3143">
        <f t="shared" si="245"/>
        <v>2017</v>
      </c>
    </row>
    <row r="3144" spans="1:21" ht="43.2" x14ac:dyDescent="0.3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6"/>
        <v>2</v>
      </c>
      <c r="P3144">
        <f t="shared" si="247"/>
        <v>15</v>
      </c>
      <c r="Q3144" s="9" t="s">
        <v>1100</v>
      </c>
      <c r="R3144" s="9" t="s">
        <v>1101</v>
      </c>
      <c r="S3144" s="10">
        <f t="shared" si="248"/>
        <v>42783.513182870374</v>
      </c>
      <c r="T3144" s="10">
        <f t="shared" si="249"/>
        <v>42813.471516203703</v>
      </c>
      <c r="U3144">
        <f t="shared" si="245"/>
        <v>2017</v>
      </c>
    </row>
    <row r="3145" spans="1:21" ht="57.6" x14ac:dyDescent="0.3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6"/>
        <v>0</v>
      </c>
      <c r="P3145">
        <f t="shared" si="247"/>
        <v>0</v>
      </c>
      <c r="Q3145" s="9" t="s">
        <v>1100</v>
      </c>
      <c r="R3145" s="9" t="s">
        <v>1101</v>
      </c>
      <c r="S3145" s="10">
        <f t="shared" si="248"/>
        <v>42808.358287037037</v>
      </c>
      <c r="T3145" s="10">
        <f t="shared" si="249"/>
        <v>42834.358287037037</v>
      </c>
      <c r="U3145">
        <f t="shared" si="245"/>
        <v>2017</v>
      </c>
    </row>
    <row r="3146" spans="1:21" ht="57.6" x14ac:dyDescent="0.3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6"/>
        <v>75</v>
      </c>
      <c r="P3146">
        <f t="shared" si="247"/>
        <v>251.33</v>
      </c>
      <c r="Q3146" s="9" t="s">
        <v>1100</v>
      </c>
      <c r="R3146" s="9" t="s">
        <v>1101</v>
      </c>
      <c r="S3146" s="10">
        <f t="shared" si="248"/>
        <v>42796.538275462968</v>
      </c>
      <c r="T3146" s="10">
        <f t="shared" si="249"/>
        <v>42813.25</v>
      </c>
      <c r="U3146">
        <f t="shared" si="245"/>
        <v>2017</v>
      </c>
    </row>
    <row r="3147" spans="1:21" ht="43.2" x14ac:dyDescent="0.3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6"/>
        <v>0</v>
      </c>
      <c r="P3147">
        <f t="shared" si="247"/>
        <v>0</v>
      </c>
      <c r="Q3147" s="9" t="s">
        <v>1100</v>
      </c>
      <c r="R3147" s="9" t="s">
        <v>1101</v>
      </c>
      <c r="S3147" s="10">
        <f t="shared" si="248"/>
        <v>42762.040902777779</v>
      </c>
      <c r="T3147" s="10">
        <f t="shared" si="249"/>
        <v>42821.999236111107</v>
      </c>
      <c r="U3147">
        <f t="shared" si="245"/>
        <v>2017</v>
      </c>
    </row>
    <row r="3148" spans="1:21" ht="43.2" x14ac:dyDescent="0.3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6"/>
        <v>11</v>
      </c>
      <c r="P3148">
        <f t="shared" si="247"/>
        <v>437.5</v>
      </c>
      <c r="Q3148" s="9" t="s">
        <v>1100</v>
      </c>
      <c r="R3148" s="9" t="s">
        <v>1101</v>
      </c>
      <c r="S3148" s="10">
        <f t="shared" si="248"/>
        <v>42796.682476851856</v>
      </c>
      <c r="T3148" s="10">
        <f t="shared" si="249"/>
        <v>42841.640810185185</v>
      </c>
      <c r="U3148">
        <f t="shared" si="245"/>
        <v>2017</v>
      </c>
    </row>
    <row r="3149" spans="1:21" ht="43.2" x14ac:dyDescent="0.3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6"/>
        <v>118</v>
      </c>
      <c r="P3149">
        <f t="shared" si="247"/>
        <v>110.35</v>
      </c>
      <c r="Q3149" s="9" t="s">
        <v>1100</v>
      </c>
      <c r="R3149" s="9" t="s">
        <v>1101</v>
      </c>
      <c r="S3149" s="10">
        <f t="shared" si="248"/>
        <v>41909.969386574077</v>
      </c>
      <c r="T3149" s="10">
        <f t="shared" si="249"/>
        <v>41950.011053240742</v>
      </c>
      <c r="U3149">
        <f t="shared" si="245"/>
        <v>2014</v>
      </c>
    </row>
    <row r="3150" spans="1:21" ht="28.8" x14ac:dyDescent="0.3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6"/>
        <v>131</v>
      </c>
      <c r="P3150">
        <f t="shared" si="247"/>
        <v>41.42</v>
      </c>
      <c r="Q3150" s="9" t="s">
        <v>1100</v>
      </c>
      <c r="R3150" s="9" t="s">
        <v>1101</v>
      </c>
      <c r="S3150" s="10">
        <f t="shared" si="248"/>
        <v>41891.665324074071</v>
      </c>
      <c r="T3150" s="10">
        <f t="shared" si="249"/>
        <v>41913.166666666664</v>
      </c>
      <c r="U3150">
        <f t="shared" si="245"/>
        <v>2014</v>
      </c>
    </row>
    <row r="3151" spans="1:21" ht="43.2" x14ac:dyDescent="0.3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6"/>
        <v>104</v>
      </c>
      <c r="P3151">
        <f t="shared" si="247"/>
        <v>52</v>
      </c>
      <c r="Q3151" s="9" t="s">
        <v>1100</v>
      </c>
      <c r="R3151" s="9" t="s">
        <v>1101</v>
      </c>
      <c r="S3151" s="10">
        <f t="shared" si="248"/>
        <v>41226.017361111109</v>
      </c>
      <c r="T3151" s="10">
        <f t="shared" si="249"/>
        <v>41250.083333333336</v>
      </c>
      <c r="U3151">
        <f t="shared" si="245"/>
        <v>2012</v>
      </c>
    </row>
    <row r="3152" spans="1:21" ht="57.6" x14ac:dyDescent="0.3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6"/>
        <v>101</v>
      </c>
      <c r="P3152">
        <f t="shared" si="247"/>
        <v>33.99</v>
      </c>
      <c r="Q3152" s="9" t="s">
        <v>1100</v>
      </c>
      <c r="R3152" s="9" t="s">
        <v>1101</v>
      </c>
      <c r="S3152" s="10">
        <f t="shared" si="248"/>
        <v>40478.263923611114</v>
      </c>
      <c r="T3152" s="10">
        <f t="shared" si="249"/>
        <v>40568.166666666664</v>
      </c>
      <c r="U3152">
        <f t="shared" si="245"/>
        <v>2010</v>
      </c>
    </row>
    <row r="3153" spans="1:21" ht="43.2" x14ac:dyDescent="0.3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6"/>
        <v>100</v>
      </c>
      <c r="P3153">
        <f t="shared" si="247"/>
        <v>103.35</v>
      </c>
      <c r="Q3153" s="9" t="s">
        <v>1100</v>
      </c>
      <c r="R3153" s="9" t="s">
        <v>1101</v>
      </c>
      <c r="S3153" s="10">
        <f t="shared" si="248"/>
        <v>41862.83997685185</v>
      </c>
      <c r="T3153" s="10">
        <f t="shared" si="249"/>
        <v>41892.83997685185</v>
      </c>
      <c r="U3153">
        <f t="shared" si="245"/>
        <v>2014</v>
      </c>
    </row>
    <row r="3154" spans="1:21" ht="43.2" x14ac:dyDescent="0.3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6"/>
        <v>106</v>
      </c>
      <c r="P3154">
        <f t="shared" si="247"/>
        <v>34.79</v>
      </c>
      <c r="Q3154" s="9" t="s">
        <v>1100</v>
      </c>
      <c r="R3154" s="9" t="s">
        <v>1101</v>
      </c>
      <c r="S3154" s="10">
        <f t="shared" si="248"/>
        <v>41550.867673611108</v>
      </c>
      <c r="T3154" s="10">
        <f t="shared" si="249"/>
        <v>41580.867673611108</v>
      </c>
      <c r="U3154">
        <f t="shared" si="245"/>
        <v>2013</v>
      </c>
    </row>
    <row r="3155" spans="1:21" ht="43.2" x14ac:dyDescent="0.3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6"/>
        <v>336</v>
      </c>
      <c r="P3155">
        <f t="shared" si="247"/>
        <v>41.77</v>
      </c>
      <c r="Q3155" s="9" t="s">
        <v>1100</v>
      </c>
      <c r="R3155" s="9" t="s">
        <v>1101</v>
      </c>
      <c r="S3155" s="10">
        <f t="shared" si="248"/>
        <v>40633.154363425929</v>
      </c>
      <c r="T3155" s="10">
        <f t="shared" si="249"/>
        <v>40664.207638888889</v>
      </c>
      <c r="U3155">
        <f t="shared" si="245"/>
        <v>2011</v>
      </c>
    </row>
    <row r="3156" spans="1:21" ht="43.2" x14ac:dyDescent="0.3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6"/>
        <v>113</v>
      </c>
      <c r="P3156">
        <f t="shared" si="247"/>
        <v>64.27</v>
      </c>
      <c r="Q3156" s="9" t="s">
        <v>1100</v>
      </c>
      <c r="R3156" s="9" t="s">
        <v>1101</v>
      </c>
      <c r="S3156" s="10">
        <f t="shared" si="248"/>
        <v>40970.875671296293</v>
      </c>
      <c r="T3156" s="10">
        <f t="shared" si="249"/>
        <v>41000.834004629629</v>
      </c>
      <c r="U3156">
        <f t="shared" si="245"/>
        <v>2012</v>
      </c>
    </row>
    <row r="3157" spans="1:21" ht="43.2" x14ac:dyDescent="0.3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6"/>
        <v>189</v>
      </c>
      <c r="P3157">
        <f t="shared" si="247"/>
        <v>31.21</v>
      </c>
      <c r="Q3157" s="9" t="s">
        <v>1100</v>
      </c>
      <c r="R3157" s="9" t="s">
        <v>1101</v>
      </c>
      <c r="S3157" s="10">
        <f t="shared" si="248"/>
        <v>41233.499131944445</v>
      </c>
      <c r="T3157" s="10">
        <f t="shared" si="249"/>
        <v>41263.499131944445</v>
      </c>
      <c r="U3157">
        <f t="shared" si="245"/>
        <v>2012</v>
      </c>
    </row>
    <row r="3158" spans="1:21" ht="43.2" x14ac:dyDescent="0.3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6"/>
        <v>102</v>
      </c>
      <c r="P3158">
        <f t="shared" si="247"/>
        <v>62.92</v>
      </c>
      <c r="Q3158" s="9" t="s">
        <v>1100</v>
      </c>
      <c r="R3158" s="9" t="s">
        <v>1101</v>
      </c>
      <c r="S3158" s="10">
        <f t="shared" si="248"/>
        <v>41026.953055555554</v>
      </c>
      <c r="T3158" s="10">
        <f t="shared" si="249"/>
        <v>41061.953055555554</v>
      </c>
      <c r="U3158">
        <f t="shared" si="245"/>
        <v>2012</v>
      </c>
    </row>
    <row r="3159" spans="1:21" ht="28.8" x14ac:dyDescent="0.3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6"/>
        <v>101</v>
      </c>
      <c r="P3159">
        <f t="shared" si="247"/>
        <v>98.54</v>
      </c>
      <c r="Q3159" s="9" t="s">
        <v>1100</v>
      </c>
      <c r="R3159" s="9" t="s">
        <v>1101</v>
      </c>
      <c r="S3159" s="10">
        <f t="shared" si="248"/>
        <v>41829.788252314815</v>
      </c>
      <c r="T3159" s="10">
        <f t="shared" si="249"/>
        <v>41839.208333333336</v>
      </c>
      <c r="U3159">
        <f t="shared" si="245"/>
        <v>2014</v>
      </c>
    </row>
    <row r="3160" spans="1:21" ht="28.8" x14ac:dyDescent="0.3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6"/>
        <v>114</v>
      </c>
      <c r="P3160">
        <f t="shared" si="247"/>
        <v>82.61</v>
      </c>
      <c r="Q3160" s="9" t="s">
        <v>1100</v>
      </c>
      <c r="R3160" s="9" t="s">
        <v>1101</v>
      </c>
      <c r="S3160" s="10">
        <f t="shared" si="248"/>
        <v>41447.839722222219</v>
      </c>
      <c r="T3160" s="10">
        <f t="shared" si="249"/>
        <v>41477.839722222219</v>
      </c>
      <c r="U3160">
        <f t="shared" si="245"/>
        <v>2013</v>
      </c>
    </row>
    <row r="3161" spans="1:21" ht="43.2" x14ac:dyDescent="0.3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6"/>
        <v>133</v>
      </c>
      <c r="P3161">
        <f t="shared" si="247"/>
        <v>38.5</v>
      </c>
      <c r="Q3161" s="9" t="s">
        <v>1100</v>
      </c>
      <c r="R3161" s="9" t="s">
        <v>1101</v>
      </c>
      <c r="S3161" s="10">
        <f t="shared" si="248"/>
        <v>40884.066678240742</v>
      </c>
      <c r="T3161" s="10">
        <f t="shared" si="249"/>
        <v>40926.958333333336</v>
      </c>
      <c r="U3161">
        <f t="shared" si="245"/>
        <v>2011</v>
      </c>
    </row>
    <row r="3162" spans="1:21" ht="43.2" x14ac:dyDescent="0.3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6"/>
        <v>102</v>
      </c>
      <c r="P3162">
        <f t="shared" si="247"/>
        <v>80.16</v>
      </c>
      <c r="Q3162" s="9" t="s">
        <v>1100</v>
      </c>
      <c r="R3162" s="9" t="s">
        <v>1101</v>
      </c>
      <c r="S3162" s="10">
        <f t="shared" si="248"/>
        <v>41841.26489583333</v>
      </c>
      <c r="T3162" s="10">
        <f t="shared" si="249"/>
        <v>41864.207638888889</v>
      </c>
      <c r="U3162">
        <f t="shared" si="245"/>
        <v>2014</v>
      </c>
    </row>
    <row r="3163" spans="1:21" ht="57.6" x14ac:dyDescent="0.3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6"/>
        <v>105</v>
      </c>
      <c r="P3163">
        <f t="shared" si="247"/>
        <v>28.41</v>
      </c>
      <c r="Q3163" s="9" t="s">
        <v>1100</v>
      </c>
      <c r="R3163" s="9" t="s">
        <v>1101</v>
      </c>
      <c r="S3163" s="10">
        <f t="shared" si="248"/>
        <v>41897.536134259259</v>
      </c>
      <c r="T3163" s="10">
        <f t="shared" si="249"/>
        <v>41927.536134259259</v>
      </c>
      <c r="U3163">
        <f t="shared" si="245"/>
        <v>2014</v>
      </c>
    </row>
    <row r="3164" spans="1:21" ht="43.2" x14ac:dyDescent="0.3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6"/>
        <v>127</v>
      </c>
      <c r="P3164">
        <f t="shared" si="247"/>
        <v>80.73</v>
      </c>
      <c r="Q3164" s="9" t="s">
        <v>1100</v>
      </c>
      <c r="R3164" s="9" t="s">
        <v>1101</v>
      </c>
      <c r="S3164" s="10">
        <f t="shared" si="248"/>
        <v>41799.685902777775</v>
      </c>
      <c r="T3164" s="10">
        <f t="shared" si="249"/>
        <v>41827.083333333336</v>
      </c>
      <c r="U3164">
        <f t="shared" si="245"/>
        <v>2014</v>
      </c>
    </row>
    <row r="3165" spans="1:21" ht="43.2" x14ac:dyDescent="0.3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6"/>
        <v>111</v>
      </c>
      <c r="P3165">
        <f t="shared" si="247"/>
        <v>200.69</v>
      </c>
      <c r="Q3165" s="9" t="s">
        <v>1100</v>
      </c>
      <c r="R3165" s="9" t="s">
        <v>1101</v>
      </c>
      <c r="S3165" s="10">
        <f t="shared" si="248"/>
        <v>41775.753761574073</v>
      </c>
      <c r="T3165" s="10">
        <f t="shared" si="249"/>
        <v>41805.753761574073</v>
      </c>
      <c r="U3165">
        <f t="shared" si="245"/>
        <v>2014</v>
      </c>
    </row>
    <row r="3166" spans="1:21" ht="57.6" x14ac:dyDescent="0.3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6"/>
        <v>107</v>
      </c>
      <c r="P3166">
        <f t="shared" si="247"/>
        <v>37.590000000000003</v>
      </c>
      <c r="Q3166" s="9" t="s">
        <v>1100</v>
      </c>
      <c r="R3166" s="9" t="s">
        <v>1101</v>
      </c>
      <c r="S3166" s="10">
        <f t="shared" si="248"/>
        <v>41766.80572916667</v>
      </c>
      <c r="T3166" s="10">
        <f t="shared" si="249"/>
        <v>41799.80572916667</v>
      </c>
      <c r="U3166">
        <f t="shared" si="245"/>
        <v>2014</v>
      </c>
    </row>
    <row r="3167" spans="1:21" ht="57.6" x14ac:dyDescent="0.3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6"/>
        <v>163</v>
      </c>
      <c r="P3167">
        <f t="shared" si="247"/>
        <v>58.1</v>
      </c>
      <c r="Q3167" s="9" t="s">
        <v>1100</v>
      </c>
      <c r="R3167" s="9" t="s">
        <v>1101</v>
      </c>
      <c r="S3167" s="10">
        <f t="shared" si="248"/>
        <v>40644.159259259257</v>
      </c>
      <c r="T3167" s="10">
        <f t="shared" si="249"/>
        <v>40666.165972222225</v>
      </c>
      <c r="U3167">
        <f t="shared" si="245"/>
        <v>2011</v>
      </c>
    </row>
    <row r="3168" spans="1:21" ht="43.2" x14ac:dyDescent="0.3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6"/>
        <v>160</v>
      </c>
      <c r="P3168">
        <f t="shared" si="247"/>
        <v>60.3</v>
      </c>
      <c r="Q3168" s="9" t="s">
        <v>1100</v>
      </c>
      <c r="R3168" s="9" t="s">
        <v>1101</v>
      </c>
      <c r="S3168" s="10">
        <f t="shared" si="248"/>
        <v>41940.69158564815</v>
      </c>
      <c r="T3168" s="10">
        <f t="shared" si="249"/>
        <v>41969.332638888889</v>
      </c>
      <c r="U3168">
        <f t="shared" si="245"/>
        <v>2014</v>
      </c>
    </row>
    <row r="3169" spans="1:21" ht="28.8" x14ac:dyDescent="0.3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6"/>
        <v>116</v>
      </c>
      <c r="P3169">
        <f t="shared" si="247"/>
        <v>63.36</v>
      </c>
      <c r="Q3169" s="9" t="s">
        <v>1100</v>
      </c>
      <c r="R3169" s="9" t="s">
        <v>1101</v>
      </c>
      <c r="S3169" s="10">
        <f t="shared" si="248"/>
        <v>41839.175706018519</v>
      </c>
      <c r="T3169" s="10">
        <f t="shared" si="249"/>
        <v>41853.175706018519</v>
      </c>
      <c r="U3169">
        <f t="shared" si="245"/>
        <v>2014</v>
      </c>
    </row>
    <row r="3170" spans="1:21" ht="43.2" x14ac:dyDescent="0.3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6"/>
        <v>124</v>
      </c>
      <c r="P3170">
        <f t="shared" si="247"/>
        <v>50.9</v>
      </c>
      <c r="Q3170" s="9" t="s">
        <v>1100</v>
      </c>
      <c r="R3170" s="9" t="s">
        <v>1101</v>
      </c>
      <c r="S3170" s="10">
        <f t="shared" si="248"/>
        <v>41772.105937500004</v>
      </c>
      <c r="T3170" s="10">
        <f t="shared" si="249"/>
        <v>41803.916666666664</v>
      </c>
      <c r="U3170">
        <f t="shared" si="245"/>
        <v>2014</v>
      </c>
    </row>
    <row r="3171" spans="1:21" ht="28.8" x14ac:dyDescent="0.3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6"/>
        <v>103</v>
      </c>
      <c r="P3171">
        <f t="shared" si="247"/>
        <v>100.5</v>
      </c>
      <c r="Q3171" s="9" t="s">
        <v>1100</v>
      </c>
      <c r="R3171" s="9" t="s">
        <v>1101</v>
      </c>
      <c r="S3171" s="10">
        <f t="shared" si="248"/>
        <v>41591.737974537034</v>
      </c>
      <c r="T3171" s="10">
        <f t="shared" si="249"/>
        <v>41621.207638888889</v>
      </c>
      <c r="U3171">
        <f t="shared" si="245"/>
        <v>2013</v>
      </c>
    </row>
    <row r="3172" spans="1:21" ht="43.2" x14ac:dyDescent="0.3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6"/>
        <v>112</v>
      </c>
      <c r="P3172">
        <f t="shared" si="247"/>
        <v>31.62</v>
      </c>
      <c r="Q3172" s="9" t="s">
        <v>1100</v>
      </c>
      <c r="R3172" s="9" t="s">
        <v>1101</v>
      </c>
      <c r="S3172" s="10">
        <f t="shared" si="248"/>
        <v>41789.080370370371</v>
      </c>
      <c r="T3172" s="10">
        <f t="shared" si="249"/>
        <v>41822.166666666664</v>
      </c>
      <c r="U3172">
        <f t="shared" si="245"/>
        <v>2014</v>
      </c>
    </row>
    <row r="3173" spans="1:21" ht="57.6" x14ac:dyDescent="0.3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6"/>
        <v>109</v>
      </c>
      <c r="P3173">
        <f t="shared" si="247"/>
        <v>65.099999999999994</v>
      </c>
      <c r="Q3173" s="9" t="s">
        <v>1100</v>
      </c>
      <c r="R3173" s="9" t="s">
        <v>1101</v>
      </c>
      <c r="S3173" s="10">
        <f t="shared" si="248"/>
        <v>42466.608310185184</v>
      </c>
      <c r="T3173" s="10">
        <f t="shared" si="249"/>
        <v>42496.608310185184</v>
      </c>
      <c r="U3173">
        <f t="shared" si="245"/>
        <v>2016</v>
      </c>
    </row>
    <row r="3174" spans="1:21" ht="43.2" x14ac:dyDescent="0.3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6"/>
        <v>115</v>
      </c>
      <c r="P3174">
        <f t="shared" si="247"/>
        <v>79.31</v>
      </c>
      <c r="Q3174" s="9" t="s">
        <v>1100</v>
      </c>
      <c r="R3174" s="9" t="s">
        <v>1101</v>
      </c>
      <c r="S3174" s="10">
        <f t="shared" si="248"/>
        <v>40923.729953703703</v>
      </c>
      <c r="T3174" s="10">
        <f t="shared" si="249"/>
        <v>40953.729953703703</v>
      </c>
      <c r="U3174">
        <f t="shared" si="245"/>
        <v>2012</v>
      </c>
    </row>
    <row r="3175" spans="1:21" ht="43.2" x14ac:dyDescent="0.3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6"/>
        <v>103</v>
      </c>
      <c r="P3175">
        <f t="shared" si="247"/>
        <v>139.19</v>
      </c>
      <c r="Q3175" s="9" t="s">
        <v>1100</v>
      </c>
      <c r="R3175" s="9" t="s">
        <v>1101</v>
      </c>
      <c r="S3175" s="10">
        <f t="shared" si="248"/>
        <v>41878.878379629627</v>
      </c>
      <c r="T3175" s="10">
        <f t="shared" si="249"/>
        <v>41908.878379629627</v>
      </c>
      <c r="U3175">
        <f t="shared" si="245"/>
        <v>2014</v>
      </c>
    </row>
    <row r="3176" spans="1:21" ht="57.6" x14ac:dyDescent="0.3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6"/>
        <v>101</v>
      </c>
      <c r="P3176">
        <f t="shared" si="247"/>
        <v>131.91</v>
      </c>
      <c r="Q3176" s="9" t="s">
        <v>1100</v>
      </c>
      <c r="R3176" s="9" t="s">
        <v>1101</v>
      </c>
      <c r="S3176" s="10">
        <f t="shared" si="248"/>
        <v>41862.864675925928</v>
      </c>
      <c r="T3176" s="10">
        <f t="shared" si="249"/>
        <v>41876.864675925928</v>
      </c>
      <c r="U3176">
        <f t="shared" si="245"/>
        <v>2014</v>
      </c>
    </row>
    <row r="3177" spans="1:21" ht="57.6" x14ac:dyDescent="0.3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6"/>
        <v>110</v>
      </c>
      <c r="P3177">
        <f t="shared" si="247"/>
        <v>91.3</v>
      </c>
      <c r="Q3177" s="9" t="s">
        <v>1100</v>
      </c>
      <c r="R3177" s="9" t="s">
        <v>1101</v>
      </c>
      <c r="S3177" s="10">
        <f t="shared" si="248"/>
        <v>40531.886886574073</v>
      </c>
      <c r="T3177" s="10">
        <f t="shared" si="249"/>
        <v>40591.886886574073</v>
      </c>
      <c r="U3177">
        <f t="shared" si="245"/>
        <v>2010</v>
      </c>
    </row>
    <row r="3178" spans="1:21" ht="57.6" x14ac:dyDescent="0.3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6"/>
        <v>115</v>
      </c>
      <c r="P3178">
        <f t="shared" si="247"/>
        <v>39.67</v>
      </c>
      <c r="Q3178" s="9" t="s">
        <v>1100</v>
      </c>
      <c r="R3178" s="9" t="s">
        <v>1101</v>
      </c>
      <c r="S3178" s="10">
        <f t="shared" si="248"/>
        <v>41477.930914351848</v>
      </c>
      <c r="T3178" s="10">
        <f t="shared" si="249"/>
        <v>41504.625</v>
      </c>
      <c r="U3178">
        <f t="shared" si="245"/>
        <v>2013</v>
      </c>
    </row>
    <row r="3179" spans="1:21" ht="43.2" x14ac:dyDescent="0.3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6"/>
        <v>117</v>
      </c>
      <c r="P3179">
        <f t="shared" si="247"/>
        <v>57.55</v>
      </c>
      <c r="Q3179" s="9" t="s">
        <v>1100</v>
      </c>
      <c r="R3179" s="9" t="s">
        <v>1101</v>
      </c>
      <c r="S3179" s="10">
        <f t="shared" si="248"/>
        <v>41781.666770833333</v>
      </c>
      <c r="T3179" s="10">
        <f t="shared" si="249"/>
        <v>41811.666770833333</v>
      </c>
      <c r="U3179">
        <f t="shared" si="245"/>
        <v>2014</v>
      </c>
    </row>
    <row r="3180" spans="1:21" ht="57.6" x14ac:dyDescent="0.3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6"/>
        <v>172</v>
      </c>
      <c r="P3180">
        <f t="shared" si="247"/>
        <v>33.03</v>
      </c>
      <c r="Q3180" s="9" t="s">
        <v>1100</v>
      </c>
      <c r="R3180" s="9" t="s">
        <v>1101</v>
      </c>
      <c r="S3180" s="10">
        <f t="shared" si="248"/>
        <v>41806.605034722219</v>
      </c>
      <c r="T3180" s="10">
        <f t="shared" si="249"/>
        <v>41836.605034722219</v>
      </c>
      <c r="U3180">
        <f t="shared" si="245"/>
        <v>2014</v>
      </c>
    </row>
    <row r="3181" spans="1:21" ht="43.2" x14ac:dyDescent="0.3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6"/>
        <v>114</v>
      </c>
      <c r="P3181">
        <f t="shared" si="247"/>
        <v>77.34</v>
      </c>
      <c r="Q3181" s="9" t="s">
        <v>1100</v>
      </c>
      <c r="R3181" s="9" t="s">
        <v>1101</v>
      </c>
      <c r="S3181" s="10">
        <f t="shared" si="248"/>
        <v>41375.702210648145</v>
      </c>
      <c r="T3181" s="10">
        <f t="shared" si="249"/>
        <v>41400.702210648145</v>
      </c>
      <c r="U3181">
        <f t="shared" si="245"/>
        <v>2013</v>
      </c>
    </row>
    <row r="3182" spans="1:21" ht="43.2" x14ac:dyDescent="0.3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6"/>
        <v>120</v>
      </c>
      <c r="P3182">
        <f t="shared" si="247"/>
        <v>31.93</v>
      </c>
      <c r="Q3182" s="9" t="s">
        <v>1100</v>
      </c>
      <c r="R3182" s="9" t="s">
        <v>1101</v>
      </c>
      <c r="S3182" s="10">
        <f t="shared" si="248"/>
        <v>41780.412604166668</v>
      </c>
      <c r="T3182" s="10">
        <f t="shared" si="249"/>
        <v>41810.412604166668</v>
      </c>
      <c r="U3182">
        <f t="shared" ref="U3182:U3245" si="250">YEAR(S3182)</f>
        <v>2014</v>
      </c>
    </row>
    <row r="3183" spans="1:21" ht="43.2" x14ac:dyDescent="0.3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6"/>
        <v>109</v>
      </c>
      <c r="P3183">
        <f t="shared" si="247"/>
        <v>36.33</v>
      </c>
      <c r="Q3183" s="9" t="s">
        <v>1100</v>
      </c>
      <c r="R3183" s="9" t="s">
        <v>1101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6"/>
        <v>101</v>
      </c>
      <c r="P3184">
        <f t="shared" si="247"/>
        <v>46.77</v>
      </c>
      <c r="Q3184" s="9" t="s">
        <v>1100</v>
      </c>
      <c r="R3184" s="9" t="s">
        <v>1101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6"/>
        <v>109</v>
      </c>
      <c r="P3185">
        <f t="shared" si="247"/>
        <v>40.07</v>
      </c>
      <c r="Q3185" s="9" t="s">
        <v>1100</v>
      </c>
      <c r="R3185" s="9" t="s">
        <v>1101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6"/>
        <v>107</v>
      </c>
      <c r="P3186">
        <f t="shared" si="247"/>
        <v>100.22</v>
      </c>
      <c r="Q3186" s="9" t="s">
        <v>1100</v>
      </c>
      <c r="R3186" s="9" t="s">
        <v>1101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6"/>
        <v>100</v>
      </c>
      <c r="P3187">
        <f t="shared" si="247"/>
        <v>41.67</v>
      </c>
      <c r="Q3187" s="9" t="s">
        <v>1100</v>
      </c>
      <c r="R3187" s="9" t="s">
        <v>1101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6"/>
        <v>102</v>
      </c>
      <c r="P3188">
        <f t="shared" si="247"/>
        <v>46.71</v>
      </c>
      <c r="Q3188" s="9" t="s">
        <v>1100</v>
      </c>
      <c r="R3188" s="9" t="s">
        <v>1101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6"/>
        <v>116</v>
      </c>
      <c r="P3189">
        <f t="shared" si="247"/>
        <v>71.489999999999995</v>
      </c>
      <c r="Q3189" s="9" t="s">
        <v>1100</v>
      </c>
      <c r="R3189" s="9" t="s">
        <v>1101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6"/>
        <v>65</v>
      </c>
      <c r="P3190">
        <f t="shared" si="247"/>
        <v>14.44</v>
      </c>
      <c r="Q3190" s="9" t="s">
        <v>1100</v>
      </c>
      <c r="R3190" s="9" t="s">
        <v>5987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6"/>
        <v>12</v>
      </c>
      <c r="P3191">
        <f t="shared" si="247"/>
        <v>356.84</v>
      </c>
      <c r="Q3191" s="9" t="s">
        <v>1100</v>
      </c>
      <c r="R3191" s="9" t="s">
        <v>5987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6"/>
        <v>0</v>
      </c>
      <c r="P3192">
        <f t="shared" si="247"/>
        <v>0</v>
      </c>
      <c r="Q3192" s="9" t="s">
        <v>1100</v>
      </c>
      <c r="R3192" s="9" t="s">
        <v>5987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6"/>
        <v>4</v>
      </c>
      <c r="P3193">
        <f t="shared" si="247"/>
        <v>37.75</v>
      </c>
      <c r="Q3193" s="9" t="s">
        <v>1100</v>
      </c>
      <c r="R3193" s="9" t="s">
        <v>5987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6"/>
        <v>1</v>
      </c>
      <c r="P3194">
        <f t="shared" si="247"/>
        <v>12.75</v>
      </c>
      <c r="Q3194" s="9" t="s">
        <v>1100</v>
      </c>
      <c r="R3194" s="9" t="s">
        <v>5987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6"/>
        <v>12</v>
      </c>
      <c r="P3195">
        <f t="shared" si="247"/>
        <v>24.46</v>
      </c>
      <c r="Q3195" s="9" t="s">
        <v>1100</v>
      </c>
      <c r="R3195" s="9" t="s">
        <v>5987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6"/>
        <v>0</v>
      </c>
      <c r="P3196">
        <f t="shared" si="247"/>
        <v>0</v>
      </c>
      <c r="Q3196" s="9" t="s">
        <v>1100</v>
      </c>
      <c r="R3196" s="9" t="s">
        <v>5987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6"/>
        <v>59</v>
      </c>
      <c r="P3197">
        <f t="shared" si="247"/>
        <v>53.08</v>
      </c>
      <c r="Q3197" s="9" t="s">
        <v>1100</v>
      </c>
      <c r="R3197" s="9" t="s">
        <v>5987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6"/>
        <v>0</v>
      </c>
      <c r="P3198">
        <f t="shared" si="247"/>
        <v>300</v>
      </c>
      <c r="Q3198" s="9" t="s">
        <v>1100</v>
      </c>
      <c r="R3198" s="9" t="s">
        <v>5987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6"/>
        <v>11</v>
      </c>
      <c r="P3199">
        <f t="shared" si="247"/>
        <v>286.25</v>
      </c>
      <c r="Q3199" s="9" t="s">
        <v>1100</v>
      </c>
      <c r="R3199" s="9" t="s">
        <v>5987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6"/>
        <v>0</v>
      </c>
      <c r="P3200">
        <f t="shared" si="247"/>
        <v>36.67</v>
      </c>
      <c r="Q3200" s="9" t="s">
        <v>1100</v>
      </c>
      <c r="R3200" s="9" t="s">
        <v>5987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6"/>
        <v>52</v>
      </c>
      <c r="P3201">
        <f t="shared" si="247"/>
        <v>49.21</v>
      </c>
      <c r="Q3201" s="9" t="s">
        <v>1100</v>
      </c>
      <c r="R3201" s="9" t="s">
        <v>5987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1">ROUND(E3202/D3202*100,0)</f>
        <v>0</v>
      </c>
      <c r="P3202">
        <f t="shared" si="247"/>
        <v>1</v>
      </c>
      <c r="Q3202" s="9" t="s">
        <v>1100</v>
      </c>
      <c r="R3202" s="9" t="s">
        <v>5987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1"/>
        <v>1</v>
      </c>
      <c r="P3203">
        <f t="shared" ref="P3203:P3266" si="252">IFERROR(ROUND(E3203/L3203,2),0)</f>
        <v>12.5</v>
      </c>
      <c r="Q3203" s="9" t="s">
        <v>1100</v>
      </c>
      <c r="R3203" s="9" t="s">
        <v>5987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  <c r="U3203">
        <f t="shared" si="250"/>
        <v>2014</v>
      </c>
    </row>
    <row r="3204" spans="1:21" ht="43.2" x14ac:dyDescent="0.3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1"/>
        <v>55</v>
      </c>
      <c r="P3204">
        <f t="shared" si="252"/>
        <v>109.04</v>
      </c>
      <c r="Q3204" s="9" t="s">
        <v>1100</v>
      </c>
      <c r="R3204" s="9" t="s">
        <v>5987</v>
      </c>
      <c r="S3204" s="10">
        <f t="shared" si="253"/>
        <v>42293.853541666671</v>
      </c>
      <c r="T3204" s="10">
        <f t="shared" si="254"/>
        <v>42352.249305555553</v>
      </c>
      <c r="U3204">
        <f t="shared" si="250"/>
        <v>2015</v>
      </c>
    </row>
    <row r="3205" spans="1:21" ht="43.2" x14ac:dyDescent="0.3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1"/>
        <v>25</v>
      </c>
      <c r="P3205">
        <f t="shared" si="252"/>
        <v>41.67</v>
      </c>
      <c r="Q3205" s="9" t="s">
        <v>1100</v>
      </c>
      <c r="R3205" s="9" t="s">
        <v>5987</v>
      </c>
      <c r="S3205" s="10">
        <f t="shared" si="253"/>
        <v>42242.988680555558</v>
      </c>
      <c r="T3205" s="10">
        <f t="shared" si="254"/>
        <v>42272.988680555558</v>
      </c>
      <c r="U3205">
        <f t="shared" si="250"/>
        <v>2015</v>
      </c>
    </row>
    <row r="3206" spans="1:21" ht="43.2" x14ac:dyDescent="0.3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1"/>
        <v>0</v>
      </c>
      <c r="P3206">
        <f t="shared" si="252"/>
        <v>0</v>
      </c>
      <c r="Q3206" s="9" t="s">
        <v>1100</v>
      </c>
      <c r="R3206" s="9" t="s">
        <v>5987</v>
      </c>
      <c r="S3206" s="10">
        <f t="shared" si="253"/>
        <v>42172.686099537037</v>
      </c>
      <c r="T3206" s="10">
        <f t="shared" si="254"/>
        <v>42202.676388888889</v>
      </c>
      <c r="U3206">
        <f t="shared" si="250"/>
        <v>2015</v>
      </c>
    </row>
    <row r="3207" spans="1:21" ht="43.2" x14ac:dyDescent="0.3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1"/>
        <v>3</v>
      </c>
      <c r="P3207">
        <f t="shared" si="252"/>
        <v>22.75</v>
      </c>
      <c r="Q3207" s="9" t="s">
        <v>1100</v>
      </c>
      <c r="R3207" s="9" t="s">
        <v>5987</v>
      </c>
      <c r="S3207" s="10">
        <f t="shared" si="253"/>
        <v>42095.374675925923</v>
      </c>
      <c r="T3207" s="10">
        <f t="shared" si="254"/>
        <v>42125.374675925923</v>
      </c>
      <c r="U3207">
        <f t="shared" si="250"/>
        <v>2015</v>
      </c>
    </row>
    <row r="3208" spans="1:21" ht="43.2" x14ac:dyDescent="0.3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1"/>
        <v>0</v>
      </c>
      <c r="P3208">
        <f t="shared" si="252"/>
        <v>0</v>
      </c>
      <c r="Q3208" s="9" t="s">
        <v>1100</v>
      </c>
      <c r="R3208" s="9" t="s">
        <v>5987</v>
      </c>
      <c r="S3208" s="10">
        <f t="shared" si="253"/>
        <v>42236.276053240741</v>
      </c>
      <c r="T3208" s="10">
        <f t="shared" si="254"/>
        <v>42266.276053240741</v>
      </c>
      <c r="U3208">
        <f t="shared" si="250"/>
        <v>2015</v>
      </c>
    </row>
    <row r="3209" spans="1:21" ht="43.2" x14ac:dyDescent="0.3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1"/>
        <v>46</v>
      </c>
      <c r="P3209">
        <f t="shared" si="252"/>
        <v>70.83</v>
      </c>
      <c r="Q3209" s="9" t="s">
        <v>1100</v>
      </c>
      <c r="R3209" s="9" t="s">
        <v>5987</v>
      </c>
      <c r="S3209" s="10">
        <f t="shared" si="253"/>
        <v>42057.277858796297</v>
      </c>
      <c r="T3209" s="10">
        <f t="shared" si="254"/>
        <v>42117.236192129625</v>
      </c>
      <c r="U3209">
        <f t="shared" si="250"/>
        <v>2015</v>
      </c>
    </row>
    <row r="3210" spans="1:21" ht="43.2" x14ac:dyDescent="0.3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1"/>
        <v>104</v>
      </c>
      <c r="P3210">
        <f t="shared" si="252"/>
        <v>63.11</v>
      </c>
      <c r="Q3210" s="9" t="s">
        <v>1100</v>
      </c>
      <c r="R3210" s="9" t="s">
        <v>1101</v>
      </c>
      <c r="S3210" s="10">
        <f t="shared" si="253"/>
        <v>41827.605057870373</v>
      </c>
      <c r="T3210" s="10">
        <f t="shared" si="254"/>
        <v>41848.605057870373</v>
      </c>
      <c r="U3210">
        <f t="shared" si="250"/>
        <v>2014</v>
      </c>
    </row>
    <row r="3211" spans="1:21" ht="43.2" x14ac:dyDescent="0.3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1"/>
        <v>119</v>
      </c>
      <c r="P3211">
        <f t="shared" si="252"/>
        <v>50.16</v>
      </c>
      <c r="Q3211" s="9" t="s">
        <v>1100</v>
      </c>
      <c r="R3211" s="9" t="s">
        <v>1101</v>
      </c>
      <c r="S3211" s="10">
        <f t="shared" si="253"/>
        <v>41778.637245370373</v>
      </c>
      <c r="T3211" s="10">
        <f t="shared" si="254"/>
        <v>41810.958333333336</v>
      </c>
      <c r="U3211">
        <f t="shared" si="250"/>
        <v>2014</v>
      </c>
    </row>
    <row r="3212" spans="1:21" ht="43.2" x14ac:dyDescent="0.3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1"/>
        <v>126</v>
      </c>
      <c r="P3212">
        <f t="shared" si="252"/>
        <v>62.88</v>
      </c>
      <c r="Q3212" s="9" t="s">
        <v>1100</v>
      </c>
      <c r="R3212" s="9" t="s">
        <v>1101</v>
      </c>
      <c r="S3212" s="10">
        <f t="shared" si="253"/>
        <v>41013.936562499999</v>
      </c>
      <c r="T3212" s="10">
        <f t="shared" si="254"/>
        <v>41061.165972222225</v>
      </c>
      <c r="U3212">
        <f t="shared" si="250"/>
        <v>2012</v>
      </c>
    </row>
    <row r="3213" spans="1:21" ht="43.2" x14ac:dyDescent="0.3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1"/>
        <v>120</v>
      </c>
      <c r="P3213">
        <f t="shared" si="252"/>
        <v>85.53</v>
      </c>
      <c r="Q3213" s="9" t="s">
        <v>1100</v>
      </c>
      <c r="R3213" s="9" t="s">
        <v>1101</v>
      </c>
      <c r="S3213" s="10">
        <f t="shared" si="253"/>
        <v>41834.586574074077</v>
      </c>
      <c r="T3213" s="10">
        <f t="shared" si="254"/>
        <v>41866.083333333336</v>
      </c>
      <c r="U3213">
        <f t="shared" si="250"/>
        <v>2014</v>
      </c>
    </row>
    <row r="3214" spans="1:21" ht="28.8" x14ac:dyDescent="0.3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1"/>
        <v>126</v>
      </c>
      <c r="P3214">
        <f t="shared" si="252"/>
        <v>53.72</v>
      </c>
      <c r="Q3214" s="9" t="s">
        <v>1100</v>
      </c>
      <c r="R3214" s="9" t="s">
        <v>1101</v>
      </c>
      <c r="S3214" s="10">
        <f t="shared" si="253"/>
        <v>41829.795729166668</v>
      </c>
      <c r="T3214" s="10">
        <f t="shared" si="254"/>
        <v>41859.795729166668</v>
      </c>
      <c r="U3214">
        <f t="shared" si="250"/>
        <v>2014</v>
      </c>
    </row>
    <row r="3215" spans="1:21" ht="43.2" x14ac:dyDescent="0.3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1"/>
        <v>100</v>
      </c>
      <c r="P3215">
        <f t="shared" si="252"/>
        <v>127.81</v>
      </c>
      <c r="Q3215" s="9" t="s">
        <v>1100</v>
      </c>
      <c r="R3215" s="9" t="s">
        <v>1101</v>
      </c>
      <c r="S3215" s="10">
        <f t="shared" si="253"/>
        <v>42171.763414351852</v>
      </c>
      <c r="T3215" s="10">
        <f t="shared" si="254"/>
        <v>42211.763414351852</v>
      </c>
      <c r="U3215">
        <f t="shared" si="250"/>
        <v>2015</v>
      </c>
    </row>
    <row r="3216" spans="1:21" ht="43.2" x14ac:dyDescent="0.3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1"/>
        <v>102</v>
      </c>
      <c r="P3216">
        <f t="shared" si="252"/>
        <v>106.57</v>
      </c>
      <c r="Q3216" s="9" t="s">
        <v>1100</v>
      </c>
      <c r="R3216" s="9" t="s">
        <v>1101</v>
      </c>
      <c r="S3216" s="10">
        <f t="shared" si="253"/>
        <v>42337.792511574073</v>
      </c>
      <c r="T3216" s="10">
        <f t="shared" si="254"/>
        <v>42374.996527777781</v>
      </c>
      <c r="U3216">
        <f t="shared" si="250"/>
        <v>2015</v>
      </c>
    </row>
    <row r="3217" spans="1:21" ht="57.6" x14ac:dyDescent="0.3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1"/>
        <v>100</v>
      </c>
      <c r="P3217">
        <f t="shared" si="252"/>
        <v>262.11</v>
      </c>
      <c r="Q3217" s="9" t="s">
        <v>1100</v>
      </c>
      <c r="R3217" s="9" t="s">
        <v>1101</v>
      </c>
      <c r="S3217" s="10">
        <f t="shared" si="253"/>
        <v>42219.665173611109</v>
      </c>
      <c r="T3217" s="10">
        <f t="shared" si="254"/>
        <v>42257.165972222225</v>
      </c>
      <c r="U3217">
        <f t="shared" si="250"/>
        <v>2015</v>
      </c>
    </row>
    <row r="3218" spans="1:21" ht="43.2" x14ac:dyDescent="0.3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1"/>
        <v>100</v>
      </c>
      <c r="P3218">
        <f t="shared" si="252"/>
        <v>57.17</v>
      </c>
      <c r="Q3218" s="9" t="s">
        <v>1100</v>
      </c>
      <c r="R3218" s="9" t="s">
        <v>1101</v>
      </c>
      <c r="S3218" s="10">
        <f t="shared" si="253"/>
        <v>42165.462627314817</v>
      </c>
      <c r="T3218" s="10">
        <f t="shared" si="254"/>
        <v>42196.604166666672</v>
      </c>
      <c r="U3218">
        <f t="shared" si="250"/>
        <v>2015</v>
      </c>
    </row>
    <row r="3219" spans="1:21" ht="28.8" x14ac:dyDescent="0.3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1"/>
        <v>116</v>
      </c>
      <c r="P3219">
        <f t="shared" si="252"/>
        <v>50.2</v>
      </c>
      <c r="Q3219" s="9" t="s">
        <v>1100</v>
      </c>
      <c r="R3219" s="9" t="s">
        <v>1101</v>
      </c>
      <c r="S3219" s="10">
        <f t="shared" si="253"/>
        <v>42648.546111111107</v>
      </c>
      <c r="T3219" s="10">
        <f t="shared" si="254"/>
        <v>42678.546111111107</v>
      </c>
      <c r="U3219">
        <f t="shared" si="250"/>
        <v>2016</v>
      </c>
    </row>
    <row r="3220" spans="1:21" ht="43.2" x14ac:dyDescent="0.3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1"/>
        <v>102</v>
      </c>
      <c r="P3220">
        <f t="shared" si="252"/>
        <v>66.59</v>
      </c>
      <c r="Q3220" s="9" t="s">
        <v>1100</v>
      </c>
      <c r="R3220" s="9" t="s">
        <v>1101</v>
      </c>
      <c r="S3220" s="10">
        <f t="shared" si="253"/>
        <v>41971.002152777779</v>
      </c>
      <c r="T3220" s="10">
        <f t="shared" si="254"/>
        <v>42004</v>
      </c>
      <c r="U3220">
        <f t="shared" si="250"/>
        <v>2014</v>
      </c>
    </row>
    <row r="3221" spans="1:21" ht="43.2" x14ac:dyDescent="0.3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1"/>
        <v>100</v>
      </c>
      <c r="P3221">
        <f t="shared" si="252"/>
        <v>168.25</v>
      </c>
      <c r="Q3221" s="9" t="s">
        <v>1100</v>
      </c>
      <c r="R3221" s="9" t="s">
        <v>1101</v>
      </c>
      <c r="S3221" s="10">
        <f t="shared" si="253"/>
        <v>42050.983182870375</v>
      </c>
      <c r="T3221" s="10">
        <f t="shared" si="254"/>
        <v>42085.941516203704</v>
      </c>
      <c r="U3221">
        <f t="shared" si="250"/>
        <v>2015</v>
      </c>
    </row>
    <row r="3222" spans="1:21" ht="28.8" x14ac:dyDescent="0.3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1"/>
        <v>101</v>
      </c>
      <c r="P3222">
        <f t="shared" si="252"/>
        <v>256.37</v>
      </c>
      <c r="Q3222" s="9" t="s">
        <v>1100</v>
      </c>
      <c r="R3222" s="9" t="s">
        <v>1101</v>
      </c>
      <c r="S3222" s="10">
        <f t="shared" si="253"/>
        <v>42772.833379629628</v>
      </c>
      <c r="T3222" s="10">
        <f t="shared" si="254"/>
        <v>42806.875</v>
      </c>
      <c r="U3222">
        <f t="shared" si="250"/>
        <v>2017</v>
      </c>
    </row>
    <row r="3223" spans="1:21" ht="57.6" x14ac:dyDescent="0.3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1"/>
        <v>103</v>
      </c>
      <c r="P3223">
        <f t="shared" si="252"/>
        <v>36.61</v>
      </c>
      <c r="Q3223" s="9" t="s">
        <v>1100</v>
      </c>
      <c r="R3223" s="9" t="s">
        <v>1101</v>
      </c>
      <c r="S3223" s="10">
        <f t="shared" si="253"/>
        <v>42155.696793981479</v>
      </c>
      <c r="T3223" s="10">
        <f t="shared" si="254"/>
        <v>42190.696793981479</v>
      </c>
      <c r="U3223">
        <f t="shared" si="250"/>
        <v>2015</v>
      </c>
    </row>
    <row r="3224" spans="1:21" ht="43.2" x14ac:dyDescent="0.3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1"/>
        <v>125</v>
      </c>
      <c r="P3224">
        <f t="shared" si="252"/>
        <v>37.14</v>
      </c>
      <c r="Q3224" s="9" t="s">
        <v>1100</v>
      </c>
      <c r="R3224" s="9" t="s">
        <v>1101</v>
      </c>
      <c r="S3224" s="10">
        <f t="shared" si="253"/>
        <v>42270.582141203704</v>
      </c>
      <c r="T3224" s="10">
        <f t="shared" si="254"/>
        <v>42301.895138888889</v>
      </c>
      <c r="U3224">
        <f t="shared" si="250"/>
        <v>2015</v>
      </c>
    </row>
    <row r="3225" spans="1:21" ht="28.8" x14ac:dyDescent="0.3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1"/>
        <v>110</v>
      </c>
      <c r="P3225">
        <f t="shared" si="252"/>
        <v>45.88</v>
      </c>
      <c r="Q3225" s="9" t="s">
        <v>1100</v>
      </c>
      <c r="R3225" s="9" t="s">
        <v>1101</v>
      </c>
      <c r="S3225" s="10">
        <f t="shared" si="253"/>
        <v>42206.835370370376</v>
      </c>
      <c r="T3225" s="10">
        <f t="shared" si="254"/>
        <v>42236.835370370376</v>
      </c>
      <c r="U3225">
        <f t="shared" si="250"/>
        <v>2015</v>
      </c>
    </row>
    <row r="3226" spans="1:21" ht="57.6" x14ac:dyDescent="0.3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1"/>
        <v>102</v>
      </c>
      <c r="P3226">
        <f t="shared" si="252"/>
        <v>141.71</v>
      </c>
      <c r="Q3226" s="9" t="s">
        <v>1100</v>
      </c>
      <c r="R3226" s="9" t="s">
        <v>1101</v>
      </c>
      <c r="S3226" s="10">
        <f t="shared" si="253"/>
        <v>42697.850844907407</v>
      </c>
      <c r="T3226" s="10">
        <f t="shared" si="254"/>
        <v>42745.208333333328</v>
      </c>
      <c r="U3226">
        <f t="shared" si="250"/>
        <v>2016</v>
      </c>
    </row>
    <row r="3227" spans="1:21" ht="43.2" x14ac:dyDescent="0.3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1"/>
        <v>102</v>
      </c>
      <c r="P3227">
        <f t="shared" si="252"/>
        <v>52.49</v>
      </c>
      <c r="Q3227" s="9" t="s">
        <v>1100</v>
      </c>
      <c r="R3227" s="9" t="s">
        <v>1101</v>
      </c>
      <c r="S3227" s="10">
        <f t="shared" si="253"/>
        <v>42503.559467592597</v>
      </c>
      <c r="T3227" s="10">
        <f t="shared" si="254"/>
        <v>42524.875</v>
      </c>
      <c r="U3227">
        <f t="shared" si="250"/>
        <v>2016</v>
      </c>
    </row>
    <row r="3228" spans="1:21" ht="43.2" x14ac:dyDescent="0.3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1"/>
        <v>104</v>
      </c>
      <c r="P3228">
        <f t="shared" si="252"/>
        <v>59.52</v>
      </c>
      <c r="Q3228" s="9" t="s">
        <v>1100</v>
      </c>
      <c r="R3228" s="9" t="s">
        <v>1101</v>
      </c>
      <c r="S3228" s="10">
        <f t="shared" si="253"/>
        <v>42277.583472222221</v>
      </c>
      <c r="T3228" s="10">
        <f t="shared" si="254"/>
        <v>42307.583472222221</v>
      </c>
      <c r="U3228">
        <f t="shared" si="250"/>
        <v>2015</v>
      </c>
    </row>
    <row r="3229" spans="1:21" ht="43.2" x14ac:dyDescent="0.3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1"/>
        <v>125</v>
      </c>
      <c r="P3229">
        <f t="shared" si="252"/>
        <v>50</v>
      </c>
      <c r="Q3229" s="9" t="s">
        <v>1100</v>
      </c>
      <c r="R3229" s="9" t="s">
        <v>1101</v>
      </c>
      <c r="S3229" s="10">
        <f t="shared" si="253"/>
        <v>42722.882361111115</v>
      </c>
      <c r="T3229" s="10">
        <f t="shared" si="254"/>
        <v>42752.882361111115</v>
      </c>
      <c r="U3229">
        <f t="shared" si="250"/>
        <v>2016</v>
      </c>
    </row>
    <row r="3230" spans="1:21" ht="28.8" x14ac:dyDescent="0.3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1"/>
        <v>102</v>
      </c>
      <c r="P3230">
        <f t="shared" si="252"/>
        <v>193.62</v>
      </c>
      <c r="Q3230" s="9" t="s">
        <v>1100</v>
      </c>
      <c r="R3230" s="9" t="s">
        <v>1101</v>
      </c>
      <c r="S3230" s="10">
        <f t="shared" si="253"/>
        <v>42323.70930555556</v>
      </c>
      <c r="T3230" s="10">
        <f t="shared" si="254"/>
        <v>42355.207638888889</v>
      </c>
      <c r="U3230">
        <f t="shared" si="250"/>
        <v>2015</v>
      </c>
    </row>
    <row r="3231" spans="1:21" ht="43.2" x14ac:dyDescent="0.3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1"/>
        <v>108</v>
      </c>
      <c r="P3231">
        <f t="shared" si="252"/>
        <v>106.8</v>
      </c>
      <c r="Q3231" s="9" t="s">
        <v>1100</v>
      </c>
      <c r="R3231" s="9" t="s">
        <v>1101</v>
      </c>
      <c r="S3231" s="10">
        <f t="shared" si="253"/>
        <v>41933.291643518518</v>
      </c>
      <c r="T3231" s="10">
        <f t="shared" si="254"/>
        <v>41963.333310185189</v>
      </c>
      <c r="U3231">
        <f t="shared" si="250"/>
        <v>2014</v>
      </c>
    </row>
    <row r="3232" spans="1:21" ht="43.2" x14ac:dyDescent="0.3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1"/>
        <v>110</v>
      </c>
      <c r="P3232">
        <f t="shared" si="252"/>
        <v>77.22</v>
      </c>
      <c r="Q3232" s="9" t="s">
        <v>1100</v>
      </c>
      <c r="R3232" s="9" t="s">
        <v>1101</v>
      </c>
      <c r="S3232" s="10">
        <f t="shared" si="253"/>
        <v>41898.168125000004</v>
      </c>
      <c r="T3232" s="10">
        <f t="shared" si="254"/>
        <v>41913.165972222225</v>
      </c>
      <c r="U3232">
        <f t="shared" si="250"/>
        <v>2014</v>
      </c>
    </row>
    <row r="3233" spans="1:21" ht="43.2" x14ac:dyDescent="0.3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1"/>
        <v>161</v>
      </c>
      <c r="P3233">
        <f t="shared" si="252"/>
        <v>57.5</v>
      </c>
      <c r="Q3233" s="9" t="s">
        <v>1100</v>
      </c>
      <c r="R3233" s="9" t="s">
        <v>1101</v>
      </c>
      <c r="S3233" s="10">
        <f t="shared" si="253"/>
        <v>42446.943831018521</v>
      </c>
      <c r="T3233" s="10">
        <f t="shared" si="254"/>
        <v>42476.943831018521</v>
      </c>
      <c r="U3233">
        <f t="shared" si="250"/>
        <v>2016</v>
      </c>
    </row>
    <row r="3234" spans="1:21" ht="43.2" x14ac:dyDescent="0.3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1"/>
        <v>131</v>
      </c>
      <c r="P3234">
        <f t="shared" si="252"/>
        <v>50.46</v>
      </c>
      <c r="Q3234" s="9" t="s">
        <v>1100</v>
      </c>
      <c r="R3234" s="9" t="s">
        <v>1101</v>
      </c>
      <c r="S3234" s="10">
        <f t="shared" si="253"/>
        <v>42463.81385416667</v>
      </c>
      <c r="T3234" s="10">
        <f t="shared" si="254"/>
        <v>42494.165972222225</v>
      </c>
      <c r="U3234">
        <f t="shared" si="250"/>
        <v>2016</v>
      </c>
    </row>
    <row r="3235" spans="1:21" ht="43.2" x14ac:dyDescent="0.3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1"/>
        <v>119</v>
      </c>
      <c r="P3235">
        <f t="shared" si="252"/>
        <v>97.38</v>
      </c>
      <c r="Q3235" s="9" t="s">
        <v>1100</v>
      </c>
      <c r="R3235" s="9" t="s">
        <v>1101</v>
      </c>
      <c r="S3235" s="10">
        <f t="shared" si="253"/>
        <v>42766.805034722223</v>
      </c>
      <c r="T3235" s="10">
        <f t="shared" si="254"/>
        <v>42796.805034722223</v>
      </c>
      <c r="U3235">
        <f t="shared" si="250"/>
        <v>2017</v>
      </c>
    </row>
    <row r="3236" spans="1:21" ht="43.2" x14ac:dyDescent="0.3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1"/>
        <v>100</v>
      </c>
      <c r="P3236">
        <f t="shared" si="252"/>
        <v>34.92</v>
      </c>
      <c r="Q3236" s="9" t="s">
        <v>1100</v>
      </c>
      <c r="R3236" s="9" t="s">
        <v>1101</v>
      </c>
      <c r="S3236" s="10">
        <f t="shared" si="253"/>
        <v>42734.789444444439</v>
      </c>
      <c r="T3236" s="10">
        <f t="shared" si="254"/>
        <v>42767.979861111111</v>
      </c>
      <c r="U3236">
        <f t="shared" si="250"/>
        <v>2016</v>
      </c>
    </row>
    <row r="3237" spans="1:21" ht="43.2" x14ac:dyDescent="0.3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1"/>
        <v>103</v>
      </c>
      <c r="P3237">
        <f t="shared" si="252"/>
        <v>85.53</v>
      </c>
      <c r="Q3237" s="9" t="s">
        <v>1100</v>
      </c>
      <c r="R3237" s="9" t="s">
        <v>1101</v>
      </c>
      <c r="S3237" s="10">
        <f t="shared" si="253"/>
        <v>42522.347812499997</v>
      </c>
      <c r="T3237" s="10">
        <f t="shared" si="254"/>
        <v>42552.347812499997</v>
      </c>
      <c r="U3237">
        <f t="shared" si="250"/>
        <v>2016</v>
      </c>
    </row>
    <row r="3238" spans="1:21" ht="43.2" x14ac:dyDescent="0.3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1"/>
        <v>101</v>
      </c>
      <c r="P3238">
        <f t="shared" si="252"/>
        <v>182.91</v>
      </c>
      <c r="Q3238" s="9" t="s">
        <v>1100</v>
      </c>
      <c r="R3238" s="9" t="s">
        <v>1101</v>
      </c>
      <c r="S3238" s="10">
        <f t="shared" si="253"/>
        <v>42702.917048611111</v>
      </c>
      <c r="T3238" s="10">
        <f t="shared" si="254"/>
        <v>42732.917048611111</v>
      </c>
      <c r="U3238">
        <f t="shared" si="250"/>
        <v>2016</v>
      </c>
    </row>
    <row r="3239" spans="1:21" ht="28.8" x14ac:dyDescent="0.3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1"/>
        <v>101</v>
      </c>
      <c r="P3239">
        <f t="shared" si="252"/>
        <v>131.13999999999999</v>
      </c>
      <c r="Q3239" s="9" t="s">
        <v>1100</v>
      </c>
      <c r="R3239" s="9" t="s">
        <v>1101</v>
      </c>
      <c r="S3239" s="10">
        <f t="shared" si="253"/>
        <v>42252.474351851852</v>
      </c>
      <c r="T3239" s="10">
        <f t="shared" si="254"/>
        <v>42276.165972222225</v>
      </c>
      <c r="U3239">
        <f t="shared" si="250"/>
        <v>2015</v>
      </c>
    </row>
    <row r="3240" spans="1:21" ht="43.2" x14ac:dyDescent="0.3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1"/>
        <v>112</v>
      </c>
      <c r="P3240">
        <f t="shared" si="252"/>
        <v>39.81</v>
      </c>
      <c r="Q3240" s="9" t="s">
        <v>1100</v>
      </c>
      <c r="R3240" s="9" t="s">
        <v>1101</v>
      </c>
      <c r="S3240" s="10">
        <f t="shared" si="253"/>
        <v>42156.510393518518</v>
      </c>
      <c r="T3240" s="10">
        <f t="shared" si="254"/>
        <v>42186.510393518518</v>
      </c>
      <c r="U3240">
        <f t="shared" si="250"/>
        <v>2015</v>
      </c>
    </row>
    <row r="3241" spans="1:21" ht="57.6" x14ac:dyDescent="0.3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1"/>
        <v>106</v>
      </c>
      <c r="P3241">
        <f t="shared" si="252"/>
        <v>59.7</v>
      </c>
      <c r="Q3241" s="9" t="s">
        <v>1100</v>
      </c>
      <c r="R3241" s="9" t="s">
        <v>1101</v>
      </c>
      <c r="S3241" s="10">
        <f t="shared" si="253"/>
        <v>42278.089039351849</v>
      </c>
      <c r="T3241" s="10">
        <f t="shared" si="254"/>
        <v>42302.999305555553</v>
      </c>
      <c r="U3241">
        <f t="shared" si="250"/>
        <v>2015</v>
      </c>
    </row>
    <row r="3242" spans="1:21" ht="43.2" x14ac:dyDescent="0.3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1"/>
        <v>101</v>
      </c>
      <c r="P3242">
        <f t="shared" si="252"/>
        <v>88.74</v>
      </c>
      <c r="Q3242" s="9" t="s">
        <v>1100</v>
      </c>
      <c r="R3242" s="9" t="s">
        <v>1101</v>
      </c>
      <c r="S3242" s="10">
        <f t="shared" si="253"/>
        <v>42754.693842592591</v>
      </c>
      <c r="T3242" s="10">
        <f t="shared" si="254"/>
        <v>42782.958333333328</v>
      </c>
      <c r="U3242">
        <f t="shared" si="250"/>
        <v>2017</v>
      </c>
    </row>
    <row r="3243" spans="1:21" ht="57.6" x14ac:dyDescent="0.3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1"/>
        <v>115</v>
      </c>
      <c r="P3243">
        <f t="shared" si="252"/>
        <v>58.69</v>
      </c>
      <c r="Q3243" s="9" t="s">
        <v>1100</v>
      </c>
      <c r="R3243" s="9" t="s">
        <v>1101</v>
      </c>
      <c r="S3243" s="10">
        <f t="shared" si="253"/>
        <v>41893.324884259258</v>
      </c>
      <c r="T3243" s="10">
        <f t="shared" si="254"/>
        <v>41926.290972222225</v>
      </c>
      <c r="U3243">
        <f t="shared" si="250"/>
        <v>2014</v>
      </c>
    </row>
    <row r="3244" spans="1:21" ht="43.2" x14ac:dyDescent="0.3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1"/>
        <v>127</v>
      </c>
      <c r="P3244">
        <f t="shared" si="252"/>
        <v>69.569999999999993</v>
      </c>
      <c r="Q3244" s="9" t="s">
        <v>1100</v>
      </c>
      <c r="R3244" s="9" t="s">
        <v>1101</v>
      </c>
      <c r="S3244" s="10">
        <f t="shared" si="253"/>
        <v>41871.755694444444</v>
      </c>
      <c r="T3244" s="10">
        <f t="shared" si="254"/>
        <v>41901.755694444444</v>
      </c>
      <c r="U3244">
        <f t="shared" si="250"/>
        <v>2014</v>
      </c>
    </row>
    <row r="3245" spans="1:21" ht="43.2" x14ac:dyDescent="0.3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1"/>
        <v>103</v>
      </c>
      <c r="P3245">
        <f t="shared" si="252"/>
        <v>115.87</v>
      </c>
      <c r="Q3245" s="9" t="s">
        <v>1100</v>
      </c>
      <c r="R3245" s="9" t="s">
        <v>1101</v>
      </c>
      <c r="S3245" s="10">
        <f t="shared" si="253"/>
        <v>42262.096782407403</v>
      </c>
      <c r="T3245" s="10">
        <f t="shared" si="254"/>
        <v>42286</v>
      </c>
      <c r="U3245">
        <f t="shared" si="250"/>
        <v>2015</v>
      </c>
    </row>
    <row r="3246" spans="1:21" ht="43.2" x14ac:dyDescent="0.3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1"/>
        <v>103</v>
      </c>
      <c r="P3246">
        <f t="shared" si="252"/>
        <v>23.87</v>
      </c>
      <c r="Q3246" s="9" t="s">
        <v>1100</v>
      </c>
      <c r="R3246" s="9" t="s">
        <v>1101</v>
      </c>
      <c r="S3246" s="10">
        <f t="shared" si="253"/>
        <v>42675.694236111114</v>
      </c>
      <c r="T3246" s="10">
        <f t="shared" si="254"/>
        <v>42705.735902777778</v>
      </c>
      <c r="U3246">
        <f t="shared" ref="U3246:U3309" si="255">YEAR(S3246)</f>
        <v>2016</v>
      </c>
    </row>
    <row r="3247" spans="1:21" ht="43.2" x14ac:dyDescent="0.3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1"/>
        <v>104</v>
      </c>
      <c r="P3247">
        <f t="shared" si="252"/>
        <v>81.13</v>
      </c>
      <c r="Q3247" s="9" t="s">
        <v>1100</v>
      </c>
      <c r="R3247" s="9" t="s">
        <v>1101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1"/>
        <v>111</v>
      </c>
      <c r="P3248">
        <f t="shared" si="252"/>
        <v>57.63</v>
      </c>
      <c r="Q3248" s="9" t="s">
        <v>1100</v>
      </c>
      <c r="R3248" s="9" t="s">
        <v>1101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1"/>
        <v>106</v>
      </c>
      <c r="P3249">
        <f t="shared" si="252"/>
        <v>46.43</v>
      </c>
      <c r="Q3249" s="9" t="s">
        <v>1100</v>
      </c>
      <c r="R3249" s="9" t="s">
        <v>1101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1"/>
        <v>101</v>
      </c>
      <c r="P3250">
        <f t="shared" si="252"/>
        <v>60.48</v>
      </c>
      <c r="Q3250" s="9" t="s">
        <v>1100</v>
      </c>
      <c r="R3250" s="9" t="s">
        <v>1101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1"/>
        <v>105</v>
      </c>
      <c r="P3251">
        <f t="shared" si="252"/>
        <v>65.58</v>
      </c>
      <c r="Q3251" s="9" t="s">
        <v>1100</v>
      </c>
      <c r="R3251" s="9" t="s">
        <v>1101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1"/>
        <v>102</v>
      </c>
      <c r="P3252">
        <f t="shared" si="252"/>
        <v>119.19</v>
      </c>
      <c r="Q3252" s="9" t="s">
        <v>1100</v>
      </c>
      <c r="R3252" s="9" t="s">
        <v>1101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1"/>
        <v>111</v>
      </c>
      <c r="P3253">
        <f t="shared" si="252"/>
        <v>83.05</v>
      </c>
      <c r="Q3253" s="9" t="s">
        <v>1100</v>
      </c>
      <c r="R3253" s="9" t="s">
        <v>1101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1"/>
        <v>128</v>
      </c>
      <c r="P3254">
        <f t="shared" si="252"/>
        <v>57.52</v>
      </c>
      <c r="Q3254" s="9" t="s">
        <v>1100</v>
      </c>
      <c r="R3254" s="9" t="s">
        <v>1101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1"/>
        <v>102</v>
      </c>
      <c r="P3255">
        <f t="shared" si="252"/>
        <v>177.09</v>
      </c>
      <c r="Q3255" s="9" t="s">
        <v>1100</v>
      </c>
      <c r="R3255" s="9" t="s">
        <v>1101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1"/>
        <v>101</v>
      </c>
      <c r="P3256">
        <f t="shared" si="252"/>
        <v>70.77</v>
      </c>
      <c r="Q3256" s="9" t="s">
        <v>1100</v>
      </c>
      <c r="R3256" s="9" t="s">
        <v>1101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1"/>
        <v>175</v>
      </c>
      <c r="P3257">
        <f t="shared" si="252"/>
        <v>29.17</v>
      </c>
      <c r="Q3257" s="9" t="s">
        <v>1100</v>
      </c>
      <c r="R3257" s="9" t="s">
        <v>1101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1"/>
        <v>128</v>
      </c>
      <c r="P3258">
        <f t="shared" si="252"/>
        <v>72.760000000000005</v>
      </c>
      <c r="Q3258" s="9" t="s">
        <v>1100</v>
      </c>
      <c r="R3258" s="9" t="s">
        <v>1101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1"/>
        <v>106</v>
      </c>
      <c r="P3259">
        <f t="shared" si="252"/>
        <v>51.85</v>
      </c>
      <c r="Q3259" s="9" t="s">
        <v>1100</v>
      </c>
      <c r="R3259" s="9" t="s">
        <v>1101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1"/>
        <v>105</v>
      </c>
      <c r="P3260">
        <f t="shared" si="252"/>
        <v>98.2</v>
      </c>
      <c r="Q3260" s="9" t="s">
        <v>1100</v>
      </c>
      <c r="R3260" s="9" t="s">
        <v>1101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1"/>
        <v>106</v>
      </c>
      <c r="P3261">
        <f t="shared" si="252"/>
        <v>251.74</v>
      </c>
      <c r="Q3261" s="9" t="s">
        <v>1100</v>
      </c>
      <c r="R3261" s="9" t="s">
        <v>1101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1"/>
        <v>109</v>
      </c>
      <c r="P3262">
        <f t="shared" si="252"/>
        <v>74.819999999999993</v>
      </c>
      <c r="Q3262" s="9" t="s">
        <v>1100</v>
      </c>
      <c r="R3262" s="9" t="s">
        <v>1101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1"/>
        <v>100</v>
      </c>
      <c r="P3263">
        <f t="shared" si="252"/>
        <v>67.650000000000006</v>
      </c>
      <c r="Q3263" s="9" t="s">
        <v>1100</v>
      </c>
      <c r="R3263" s="9" t="s">
        <v>1101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1"/>
        <v>103</v>
      </c>
      <c r="P3264">
        <f t="shared" si="252"/>
        <v>93.81</v>
      </c>
      <c r="Q3264" s="9" t="s">
        <v>1100</v>
      </c>
      <c r="R3264" s="9" t="s">
        <v>1101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1"/>
        <v>112</v>
      </c>
      <c r="P3265">
        <f t="shared" si="252"/>
        <v>41.24</v>
      </c>
      <c r="Q3265" s="9" t="s">
        <v>1100</v>
      </c>
      <c r="R3265" s="9" t="s">
        <v>1101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6">ROUND(E3266/D3266*100,0)</f>
        <v>103</v>
      </c>
      <c r="P3266">
        <f t="shared" si="252"/>
        <v>52.55</v>
      </c>
      <c r="Q3266" s="9" t="s">
        <v>1100</v>
      </c>
      <c r="R3266" s="9" t="s">
        <v>1101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6"/>
        <v>164</v>
      </c>
      <c r="P3267">
        <f t="shared" ref="P3267:P3330" si="257">IFERROR(ROUND(E3267/L3267,2),0)</f>
        <v>70.290000000000006</v>
      </c>
      <c r="Q3267" s="9" t="s">
        <v>1100</v>
      </c>
      <c r="R3267" s="9" t="s">
        <v>1101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  <c r="U3267">
        <f t="shared" si="255"/>
        <v>2015</v>
      </c>
    </row>
    <row r="3268" spans="1:21" ht="43.2" x14ac:dyDescent="0.3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6"/>
        <v>131</v>
      </c>
      <c r="P3268">
        <f t="shared" si="257"/>
        <v>48.33</v>
      </c>
      <c r="Q3268" s="9" t="s">
        <v>1100</v>
      </c>
      <c r="R3268" s="9" t="s">
        <v>1101</v>
      </c>
      <c r="S3268" s="10">
        <f t="shared" si="258"/>
        <v>42136.536134259266</v>
      </c>
      <c r="T3268" s="10">
        <f t="shared" si="259"/>
        <v>42167.875</v>
      </c>
      <c r="U3268">
        <f t="shared" si="255"/>
        <v>2015</v>
      </c>
    </row>
    <row r="3269" spans="1:21" ht="43.2" x14ac:dyDescent="0.3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6"/>
        <v>102</v>
      </c>
      <c r="P3269">
        <f t="shared" si="257"/>
        <v>53.18</v>
      </c>
      <c r="Q3269" s="9" t="s">
        <v>1100</v>
      </c>
      <c r="R3269" s="9" t="s">
        <v>1101</v>
      </c>
      <c r="S3269" s="10">
        <f t="shared" si="258"/>
        <v>42172.757638888885</v>
      </c>
      <c r="T3269" s="10">
        <f t="shared" si="259"/>
        <v>42202.757638888885</v>
      </c>
      <c r="U3269">
        <f t="shared" si="255"/>
        <v>2015</v>
      </c>
    </row>
    <row r="3270" spans="1:21" ht="43.2" x14ac:dyDescent="0.3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6"/>
        <v>128</v>
      </c>
      <c r="P3270">
        <f t="shared" si="257"/>
        <v>60.95</v>
      </c>
      <c r="Q3270" s="9" t="s">
        <v>1100</v>
      </c>
      <c r="R3270" s="9" t="s">
        <v>1101</v>
      </c>
      <c r="S3270" s="10">
        <f t="shared" si="258"/>
        <v>42590.90425925926</v>
      </c>
      <c r="T3270" s="10">
        <f t="shared" si="259"/>
        <v>42606.90425925926</v>
      </c>
      <c r="U3270">
        <f t="shared" si="255"/>
        <v>2016</v>
      </c>
    </row>
    <row r="3271" spans="1:21" ht="43.2" x14ac:dyDescent="0.3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6"/>
        <v>102</v>
      </c>
      <c r="P3271">
        <f t="shared" si="257"/>
        <v>116</v>
      </c>
      <c r="Q3271" s="9" t="s">
        <v>1100</v>
      </c>
      <c r="R3271" s="9" t="s">
        <v>1101</v>
      </c>
      <c r="S3271" s="10">
        <f t="shared" si="258"/>
        <v>42137.395798611105</v>
      </c>
      <c r="T3271" s="10">
        <f t="shared" si="259"/>
        <v>42171.458333333328</v>
      </c>
      <c r="U3271">
        <f t="shared" si="255"/>
        <v>2015</v>
      </c>
    </row>
    <row r="3272" spans="1:21" ht="57.6" x14ac:dyDescent="0.3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6"/>
        <v>102</v>
      </c>
      <c r="P3272">
        <f t="shared" si="257"/>
        <v>61</v>
      </c>
      <c r="Q3272" s="9" t="s">
        <v>1100</v>
      </c>
      <c r="R3272" s="9" t="s">
        <v>1101</v>
      </c>
      <c r="S3272" s="10">
        <f t="shared" si="258"/>
        <v>42167.533159722225</v>
      </c>
      <c r="T3272" s="10">
        <f t="shared" si="259"/>
        <v>42197.533159722225</v>
      </c>
      <c r="U3272">
        <f t="shared" si="255"/>
        <v>2015</v>
      </c>
    </row>
    <row r="3273" spans="1:21" x14ac:dyDescent="0.3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6"/>
        <v>130</v>
      </c>
      <c r="P3273">
        <f t="shared" si="257"/>
        <v>38.24</v>
      </c>
      <c r="Q3273" s="9" t="s">
        <v>1100</v>
      </c>
      <c r="R3273" s="9" t="s">
        <v>1101</v>
      </c>
      <c r="S3273" s="10">
        <f t="shared" si="258"/>
        <v>41915.437210648146</v>
      </c>
      <c r="T3273" s="10">
        <f t="shared" si="259"/>
        <v>41945.478877314818</v>
      </c>
      <c r="U3273">
        <f t="shared" si="255"/>
        <v>2014</v>
      </c>
    </row>
    <row r="3274" spans="1:21" ht="43.2" x14ac:dyDescent="0.3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6"/>
        <v>154</v>
      </c>
      <c r="P3274">
        <f t="shared" si="257"/>
        <v>106.5</v>
      </c>
      <c r="Q3274" s="9" t="s">
        <v>1100</v>
      </c>
      <c r="R3274" s="9" t="s">
        <v>1101</v>
      </c>
      <c r="S3274" s="10">
        <f t="shared" si="258"/>
        <v>42284.500104166669</v>
      </c>
      <c r="T3274" s="10">
        <f t="shared" si="259"/>
        <v>42314.541770833333</v>
      </c>
      <c r="U3274">
        <f t="shared" si="255"/>
        <v>2015</v>
      </c>
    </row>
    <row r="3275" spans="1:21" ht="57.6" x14ac:dyDescent="0.3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6"/>
        <v>107</v>
      </c>
      <c r="P3275">
        <f t="shared" si="257"/>
        <v>204.57</v>
      </c>
      <c r="Q3275" s="9" t="s">
        <v>1100</v>
      </c>
      <c r="R3275" s="9" t="s">
        <v>1101</v>
      </c>
      <c r="S3275" s="10">
        <f t="shared" si="258"/>
        <v>42611.801412037035</v>
      </c>
      <c r="T3275" s="10">
        <f t="shared" si="259"/>
        <v>42627.791666666672</v>
      </c>
      <c r="U3275">
        <f t="shared" si="255"/>
        <v>2016</v>
      </c>
    </row>
    <row r="3276" spans="1:21" ht="43.2" x14ac:dyDescent="0.3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6"/>
        <v>101</v>
      </c>
      <c r="P3276">
        <f t="shared" si="257"/>
        <v>54.91</v>
      </c>
      <c r="Q3276" s="9" t="s">
        <v>1100</v>
      </c>
      <c r="R3276" s="9" t="s">
        <v>1101</v>
      </c>
      <c r="S3276" s="10">
        <f t="shared" si="258"/>
        <v>42400.704537037032</v>
      </c>
      <c r="T3276" s="10">
        <f t="shared" si="259"/>
        <v>42444.875</v>
      </c>
      <c r="U3276">
        <f t="shared" si="255"/>
        <v>2016</v>
      </c>
    </row>
    <row r="3277" spans="1:21" ht="43.2" x14ac:dyDescent="0.3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6"/>
        <v>100</v>
      </c>
      <c r="P3277">
        <f t="shared" si="257"/>
        <v>150.41999999999999</v>
      </c>
      <c r="Q3277" s="9" t="s">
        <v>1100</v>
      </c>
      <c r="R3277" s="9" t="s">
        <v>1101</v>
      </c>
      <c r="S3277" s="10">
        <f t="shared" si="258"/>
        <v>42017.88045138889</v>
      </c>
      <c r="T3277" s="10">
        <f t="shared" si="259"/>
        <v>42044.1875</v>
      </c>
      <c r="U3277">
        <f t="shared" si="255"/>
        <v>2015</v>
      </c>
    </row>
    <row r="3278" spans="1:21" ht="43.2" x14ac:dyDescent="0.3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6"/>
        <v>117</v>
      </c>
      <c r="P3278">
        <f t="shared" si="257"/>
        <v>52.58</v>
      </c>
      <c r="Q3278" s="9" t="s">
        <v>1100</v>
      </c>
      <c r="R3278" s="9" t="s">
        <v>1101</v>
      </c>
      <c r="S3278" s="10">
        <f t="shared" si="258"/>
        <v>42426.949988425928</v>
      </c>
      <c r="T3278" s="10">
        <f t="shared" si="259"/>
        <v>42461.165972222225</v>
      </c>
      <c r="U3278">
        <f t="shared" si="255"/>
        <v>2016</v>
      </c>
    </row>
    <row r="3279" spans="1:21" ht="57.6" x14ac:dyDescent="0.3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6"/>
        <v>109</v>
      </c>
      <c r="P3279">
        <f t="shared" si="257"/>
        <v>54.3</v>
      </c>
      <c r="Q3279" s="9" t="s">
        <v>1100</v>
      </c>
      <c r="R3279" s="9" t="s">
        <v>1101</v>
      </c>
      <c r="S3279" s="10">
        <f t="shared" si="258"/>
        <v>41931.682939814818</v>
      </c>
      <c r="T3279" s="10">
        <f t="shared" si="259"/>
        <v>41961.724606481483</v>
      </c>
      <c r="U3279">
        <f t="shared" si="255"/>
        <v>2014</v>
      </c>
    </row>
    <row r="3280" spans="1:21" ht="43.2" x14ac:dyDescent="0.3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6"/>
        <v>103</v>
      </c>
      <c r="P3280">
        <f t="shared" si="257"/>
        <v>76.03</v>
      </c>
      <c r="Q3280" s="9" t="s">
        <v>1100</v>
      </c>
      <c r="R3280" s="9" t="s">
        <v>1101</v>
      </c>
      <c r="S3280" s="10">
        <f t="shared" si="258"/>
        <v>42124.848414351851</v>
      </c>
      <c r="T3280" s="10">
        <f t="shared" si="259"/>
        <v>42154.848414351851</v>
      </c>
      <c r="U3280">
        <f t="shared" si="255"/>
        <v>2015</v>
      </c>
    </row>
    <row r="3281" spans="1:21" ht="57.6" x14ac:dyDescent="0.3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6"/>
        <v>114</v>
      </c>
      <c r="P3281">
        <f t="shared" si="257"/>
        <v>105.21</v>
      </c>
      <c r="Q3281" s="9" t="s">
        <v>1100</v>
      </c>
      <c r="R3281" s="9" t="s">
        <v>1101</v>
      </c>
      <c r="S3281" s="10">
        <f t="shared" si="258"/>
        <v>42431.102534722217</v>
      </c>
      <c r="T3281" s="10">
        <f t="shared" si="259"/>
        <v>42461.06086805556</v>
      </c>
      <c r="U3281">
        <f t="shared" si="255"/>
        <v>2016</v>
      </c>
    </row>
    <row r="3282" spans="1:21" ht="43.2" x14ac:dyDescent="0.3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6"/>
        <v>103</v>
      </c>
      <c r="P3282">
        <f t="shared" si="257"/>
        <v>68.67</v>
      </c>
      <c r="Q3282" s="9" t="s">
        <v>1100</v>
      </c>
      <c r="R3282" s="9" t="s">
        <v>1101</v>
      </c>
      <c r="S3282" s="10">
        <f t="shared" si="258"/>
        <v>42121.756921296299</v>
      </c>
      <c r="T3282" s="10">
        <f t="shared" si="259"/>
        <v>42156.208333333328</v>
      </c>
      <c r="U3282">
        <f t="shared" si="255"/>
        <v>2015</v>
      </c>
    </row>
    <row r="3283" spans="1:21" ht="28.8" x14ac:dyDescent="0.3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6"/>
        <v>122</v>
      </c>
      <c r="P3283">
        <f t="shared" si="257"/>
        <v>129.36000000000001</v>
      </c>
      <c r="Q3283" s="9" t="s">
        <v>1100</v>
      </c>
      <c r="R3283" s="9" t="s">
        <v>1101</v>
      </c>
      <c r="S3283" s="10">
        <f t="shared" si="258"/>
        <v>42219.019733796296</v>
      </c>
      <c r="T3283" s="10">
        <f t="shared" si="259"/>
        <v>42249.019733796296</v>
      </c>
      <c r="U3283">
        <f t="shared" si="255"/>
        <v>2015</v>
      </c>
    </row>
    <row r="3284" spans="1:21" ht="43.2" x14ac:dyDescent="0.3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6"/>
        <v>103</v>
      </c>
      <c r="P3284">
        <f t="shared" si="257"/>
        <v>134.26</v>
      </c>
      <c r="Q3284" s="9" t="s">
        <v>1100</v>
      </c>
      <c r="R3284" s="9" t="s">
        <v>1101</v>
      </c>
      <c r="S3284" s="10">
        <f t="shared" si="258"/>
        <v>42445.19430555556</v>
      </c>
      <c r="T3284" s="10">
        <f t="shared" si="259"/>
        <v>42489.19430555556</v>
      </c>
      <c r="U3284">
        <f t="shared" si="255"/>
        <v>2016</v>
      </c>
    </row>
    <row r="3285" spans="1:21" ht="43.2" x14ac:dyDescent="0.3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6"/>
        <v>105</v>
      </c>
      <c r="P3285">
        <f t="shared" si="257"/>
        <v>17.829999999999998</v>
      </c>
      <c r="Q3285" s="9" t="s">
        <v>1100</v>
      </c>
      <c r="R3285" s="9" t="s">
        <v>1101</v>
      </c>
      <c r="S3285" s="10">
        <f t="shared" si="258"/>
        <v>42379.74418981481</v>
      </c>
      <c r="T3285" s="10">
        <f t="shared" si="259"/>
        <v>42410.875</v>
      </c>
      <c r="U3285">
        <f t="shared" si="255"/>
        <v>2016</v>
      </c>
    </row>
    <row r="3286" spans="1:21" ht="43.2" x14ac:dyDescent="0.3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6"/>
        <v>102</v>
      </c>
      <c r="P3286">
        <f t="shared" si="257"/>
        <v>203.2</v>
      </c>
      <c r="Q3286" s="9" t="s">
        <v>1100</v>
      </c>
      <c r="R3286" s="9" t="s">
        <v>1101</v>
      </c>
      <c r="S3286" s="10">
        <f t="shared" si="258"/>
        <v>42380.884872685187</v>
      </c>
      <c r="T3286" s="10">
        <f t="shared" si="259"/>
        <v>42398.249305555553</v>
      </c>
      <c r="U3286">
        <f t="shared" si="255"/>
        <v>2016</v>
      </c>
    </row>
    <row r="3287" spans="1:21" x14ac:dyDescent="0.3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6"/>
        <v>112</v>
      </c>
      <c r="P3287">
        <f t="shared" si="257"/>
        <v>69.19</v>
      </c>
      <c r="Q3287" s="9" t="s">
        <v>1100</v>
      </c>
      <c r="R3287" s="9" t="s">
        <v>1101</v>
      </c>
      <c r="S3287" s="10">
        <f t="shared" si="258"/>
        <v>42762.942430555559</v>
      </c>
      <c r="T3287" s="10">
        <f t="shared" si="259"/>
        <v>42794.208333333328</v>
      </c>
      <c r="U3287">
        <f t="shared" si="255"/>
        <v>2017</v>
      </c>
    </row>
    <row r="3288" spans="1:21" ht="57.6" x14ac:dyDescent="0.3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6"/>
        <v>102</v>
      </c>
      <c r="P3288">
        <f t="shared" si="257"/>
        <v>125.12</v>
      </c>
      <c r="Q3288" s="9" t="s">
        <v>1100</v>
      </c>
      <c r="R3288" s="9" t="s">
        <v>1101</v>
      </c>
      <c r="S3288" s="10">
        <f t="shared" si="258"/>
        <v>42567.840069444443</v>
      </c>
      <c r="T3288" s="10">
        <f t="shared" si="259"/>
        <v>42597.840069444443</v>
      </c>
      <c r="U3288">
        <f t="shared" si="255"/>
        <v>2016</v>
      </c>
    </row>
    <row r="3289" spans="1:21" ht="28.8" x14ac:dyDescent="0.3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6"/>
        <v>100</v>
      </c>
      <c r="P3289">
        <f t="shared" si="257"/>
        <v>73.53</v>
      </c>
      <c r="Q3289" s="9" t="s">
        <v>1100</v>
      </c>
      <c r="R3289" s="9" t="s">
        <v>1101</v>
      </c>
      <c r="S3289" s="10">
        <f t="shared" si="258"/>
        <v>42311.750324074077</v>
      </c>
      <c r="T3289" s="10">
        <f t="shared" si="259"/>
        <v>42336.750324074077</v>
      </c>
      <c r="U3289">
        <f t="shared" si="255"/>
        <v>2015</v>
      </c>
    </row>
    <row r="3290" spans="1:21" ht="43.2" x14ac:dyDescent="0.3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6"/>
        <v>100</v>
      </c>
      <c r="P3290">
        <f t="shared" si="257"/>
        <v>48.44</v>
      </c>
      <c r="Q3290" s="9" t="s">
        <v>1100</v>
      </c>
      <c r="R3290" s="9" t="s">
        <v>1101</v>
      </c>
      <c r="S3290" s="10">
        <f t="shared" si="258"/>
        <v>42505.774479166663</v>
      </c>
      <c r="T3290" s="10">
        <f t="shared" si="259"/>
        <v>42541.958333333328</v>
      </c>
      <c r="U3290">
        <f t="shared" si="255"/>
        <v>2016</v>
      </c>
    </row>
    <row r="3291" spans="1:21" ht="43.2" x14ac:dyDescent="0.3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6"/>
        <v>133</v>
      </c>
      <c r="P3291">
        <f t="shared" si="257"/>
        <v>26.61</v>
      </c>
      <c r="Q3291" s="9" t="s">
        <v>1100</v>
      </c>
      <c r="R3291" s="9" t="s">
        <v>1101</v>
      </c>
      <c r="S3291" s="10">
        <f t="shared" si="258"/>
        <v>42758.368078703701</v>
      </c>
      <c r="T3291" s="10">
        <f t="shared" si="259"/>
        <v>42786.368078703701</v>
      </c>
      <c r="U3291">
        <f t="shared" si="255"/>
        <v>2017</v>
      </c>
    </row>
    <row r="3292" spans="1:21" ht="72" x14ac:dyDescent="0.3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6"/>
        <v>121</v>
      </c>
      <c r="P3292">
        <f t="shared" si="257"/>
        <v>33.67</v>
      </c>
      <c r="Q3292" s="9" t="s">
        <v>1100</v>
      </c>
      <c r="R3292" s="9" t="s">
        <v>1101</v>
      </c>
      <c r="S3292" s="10">
        <f t="shared" si="258"/>
        <v>42775.51494212963</v>
      </c>
      <c r="T3292" s="10">
        <f t="shared" si="259"/>
        <v>42805.51494212963</v>
      </c>
      <c r="U3292">
        <f t="shared" si="255"/>
        <v>2017</v>
      </c>
    </row>
    <row r="3293" spans="1:21" ht="57.6" x14ac:dyDescent="0.3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6"/>
        <v>114</v>
      </c>
      <c r="P3293">
        <f t="shared" si="257"/>
        <v>40.71</v>
      </c>
      <c r="Q3293" s="9" t="s">
        <v>1100</v>
      </c>
      <c r="R3293" s="9" t="s">
        <v>1101</v>
      </c>
      <c r="S3293" s="10">
        <f t="shared" si="258"/>
        <v>42232.702546296292</v>
      </c>
      <c r="T3293" s="10">
        <f t="shared" si="259"/>
        <v>42264.165972222225</v>
      </c>
      <c r="U3293">
        <f t="shared" si="255"/>
        <v>2015</v>
      </c>
    </row>
    <row r="3294" spans="1:21" ht="43.2" x14ac:dyDescent="0.3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6"/>
        <v>286</v>
      </c>
      <c r="P3294">
        <f t="shared" si="257"/>
        <v>19.27</v>
      </c>
      <c r="Q3294" s="9" t="s">
        <v>1100</v>
      </c>
      <c r="R3294" s="9" t="s">
        <v>1101</v>
      </c>
      <c r="S3294" s="10">
        <f t="shared" si="258"/>
        <v>42282.770231481481</v>
      </c>
      <c r="T3294" s="10">
        <f t="shared" si="259"/>
        <v>42342.811898148153</v>
      </c>
      <c r="U3294">
        <f t="shared" si="255"/>
        <v>2015</v>
      </c>
    </row>
    <row r="3295" spans="1:21" ht="57.6" x14ac:dyDescent="0.3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6"/>
        <v>170</v>
      </c>
      <c r="P3295">
        <f t="shared" si="257"/>
        <v>84.29</v>
      </c>
      <c r="Q3295" s="9" t="s">
        <v>1100</v>
      </c>
      <c r="R3295" s="9" t="s">
        <v>1101</v>
      </c>
      <c r="S3295" s="10">
        <f t="shared" si="258"/>
        <v>42768.425370370373</v>
      </c>
      <c r="T3295" s="10">
        <f t="shared" si="259"/>
        <v>42798.425370370373</v>
      </c>
      <c r="U3295">
        <f t="shared" si="255"/>
        <v>2017</v>
      </c>
    </row>
    <row r="3296" spans="1:21" ht="43.2" x14ac:dyDescent="0.3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6"/>
        <v>118</v>
      </c>
      <c r="P3296">
        <f t="shared" si="257"/>
        <v>29.58</v>
      </c>
      <c r="Q3296" s="9" t="s">
        <v>1100</v>
      </c>
      <c r="R3296" s="9" t="s">
        <v>1101</v>
      </c>
      <c r="S3296" s="10">
        <f t="shared" si="258"/>
        <v>42141.541134259256</v>
      </c>
      <c r="T3296" s="10">
        <f t="shared" si="259"/>
        <v>42171.541134259256</v>
      </c>
      <c r="U3296">
        <f t="shared" si="255"/>
        <v>2015</v>
      </c>
    </row>
    <row r="3297" spans="1:21" ht="43.2" x14ac:dyDescent="0.3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6"/>
        <v>103</v>
      </c>
      <c r="P3297">
        <f t="shared" si="257"/>
        <v>26.67</v>
      </c>
      <c r="Q3297" s="9" t="s">
        <v>1100</v>
      </c>
      <c r="R3297" s="9" t="s">
        <v>1101</v>
      </c>
      <c r="S3297" s="10">
        <f t="shared" si="258"/>
        <v>42609.442465277782</v>
      </c>
      <c r="T3297" s="10">
        <f t="shared" si="259"/>
        <v>42639.442465277782</v>
      </c>
      <c r="U3297">
        <f t="shared" si="255"/>
        <v>2016</v>
      </c>
    </row>
    <row r="3298" spans="1:21" ht="43.2" x14ac:dyDescent="0.3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6"/>
        <v>144</v>
      </c>
      <c r="P3298">
        <f t="shared" si="257"/>
        <v>45.98</v>
      </c>
      <c r="Q3298" s="9" t="s">
        <v>1100</v>
      </c>
      <c r="R3298" s="9" t="s">
        <v>1101</v>
      </c>
      <c r="S3298" s="10">
        <f t="shared" si="258"/>
        <v>42309.756620370375</v>
      </c>
      <c r="T3298" s="10">
        <f t="shared" si="259"/>
        <v>42330.916666666672</v>
      </c>
      <c r="U3298">
        <f t="shared" si="255"/>
        <v>2015</v>
      </c>
    </row>
    <row r="3299" spans="1:21" ht="43.2" x14ac:dyDescent="0.3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6"/>
        <v>100</v>
      </c>
      <c r="P3299">
        <f t="shared" si="257"/>
        <v>125.09</v>
      </c>
      <c r="Q3299" s="9" t="s">
        <v>1100</v>
      </c>
      <c r="R3299" s="9" t="s">
        <v>1101</v>
      </c>
      <c r="S3299" s="10">
        <f t="shared" si="258"/>
        <v>42193.771481481483</v>
      </c>
      <c r="T3299" s="10">
        <f t="shared" si="259"/>
        <v>42212.957638888889</v>
      </c>
      <c r="U3299">
        <f t="shared" si="255"/>
        <v>2015</v>
      </c>
    </row>
    <row r="3300" spans="1:21" ht="43.2" x14ac:dyDescent="0.3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6"/>
        <v>102</v>
      </c>
      <c r="P3300">
        <f t="shared" si="257"/>
        <v>141.29</v>
      </c>
      <c r="Q3300" s="9" t="s">
        <v>1100</v>
      </c>
      <c r="R3300" s="9" t="s">
        <v>1101</v>
      </c>
      <c r="S3300" s="10">
        <f t="shared" si="258"/>
        <v>42239.957962962959</v>
      </c>
      <c r="T3300" s="10">
        <f t="shared" si="259"/>
        <v>42260</v>
      </c>
      <c r="U3300">
        <f t="shared" si="255"/>
        <v>2015</v>
      </c>
    </row>
    <row r="3301" spans="1:21" ht="43.2" x14ac:dyDescent="0.3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6"/>
        <v>116</v>
      </c>
      <c r="P3301">
        <f t="shared" si="257"/>
        <v>55.33</v>
      </c>
      <c r="Q3301" s="9" t="s">
        <v>1100</v>
      </c>
      <c r="R3301" s="9" t="s">
        <v>1101</v>
      </c>
      <c r="S3301" s="10">
        <f t="shared" si="258"/>
        <v>42261.917395833334</v>
      </c>
      <c r="T3301" s="10">
        <f t="shared" si="259"/>
        <v>42291.917395833334</v>
      </c>
      <c r="U3301">
        <f t="shared" si="255"/>
        <v>2015</v>
      </c>
    </row>
    <row r="3302" spans="1:21" ht="43.2" x14ac:dyDescent="0.3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6"/>
        <v>136</v>
      </c>
      <c r="P3302">
        <f t="shared" si="257"/>
        <v>46.42</v>
      </c>
      <c r="Q3302" s="9" t="s">
        <v>1100</v>
      </c>
      <c r="R3302" s="9" t="s">
        <v>1101</v>
      </c>
      <c r="S3302" s="10">
        <f t="shared" si="258"/>
        <v>42102.743773148148</v>
      </c>
      <c r="T3302" s="10">
        <f t="shared" si="259"/>
        <v>42123.743773148148</v>
      </c>
      <c r="U3302">
        <f t="shared" si="255"/>
        <v>2015</v>
      </c>
    </row>
    <row r="3303" spans="1:21" ht="43.2" x14ac:dyDescent="0.3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6"/>
        <v>133</v>
      </c>
      <c r="P3303">
        <f t="shared" si="257"/>
        <v>57.2</v>
      </c>
      <c r="Q3303" s="9" t="s">
        <v>1100</v>
      </c>
      <c r="R3303" s="9" t="s">
        <v>1101</v>
      </c>
      <c r="S3303" s="10">
        <f t="shared" si="258"/>
        <v>42538.73583333334</v>
      </c>
      <c r="T3303" s="10">
        <f t="shared" si="259"/>
        <v>42583.290972222225</v>
      </c>
      <c r="U3303">
        <f t="shared" si="255"/>
        <v>2016</v>
      </c>
    </row>
    <row r="3304" spans="1:21" x14ac:dyDescent="0.3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6"/>
        <v>103</v>
      </c>
      <c r="P3304">
        <f t="shared" si="257"/>
        <v>173.7</v>
      </c>
      <c r="Q3304" s="9" t="s">
        <v>1100</v>
      </c>
      <c r="R3304" s="9" t="s">
        <v>1101</v>
      </c>
      <c r="S3304" s="10">
        <f t="shared" si="258"/>
        <v>42681.35157407407</v>
      </c>
      <c r="T3304" s="10">
        <f t="shared" si="259"/>
        <v>42711.35157407407</v>
      </c>
      <c r="U3304">
        <f t="shared" si="255"/>
        <v>2016</v>
      </c>
    </row>
    <row r="3305" spans="1:21" ht="43.2" x14ac:dyDescent="0.3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6"/>
        <v>116</v>
      </c>
      <c r="P3305">
        <f t="shared" si="257"/>
        <v>59.6</v>
      </c>
      <c r="Q3305" s="9" t="s">
        <v>1100</v>
      </c>
      <c r="R3305" s="9" t="s">
        <v>1101</v>
      </c>
      <c r="S3305" s="10">
        <f t="shared" si="258"/>
        <v>42056.65143518518</v>
      </c>
      <c r="T3305" s="10">
        <f t="shared" si="259"/>
        <v>42091.609768518523</v>
      </c>
      <c r="U3305">
        <f t="shared" si="255"/>
        <v>2015</v>
      </c>
    </row>
    <row r="3306" spans="1:21" ht="43.2" x14ac:dyDescent="0.3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6"/>
        <v>105</v>
      </c>
      <c r="P3306">
        <f t="shared" si="257"/>
        <v>89.59</v>
      </c>
      <c r="Q3306" s="9" t="s">
        <v>1100</v>
      </c>
      <c r="R3306" s="9" t="s">
        <v>1101</v>
      </c>
      <c r="S3306" s="10">
        <f t="shared" si="258"/>
        <v>42696.624444444446</v>
      </c>
      <c r="T3306" s="10">
        <f t="shared" si="259"/>
        <v>42726.624444444446</v>
      </c>
      <c r="U3306">
        <f t="shared" si="255"/>
        <v>2016</v>
      </c>
    </row>
    <row r="3307" spans="1:21" ht="43.2" x14ac:dyDescent="0.3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6"/>
        <v>102</v>
      </c>
      <c r="P3307">
        <f t="shared" si="257"/>
        <v>204.05</v>
      </c>
      <c r="Q3307" s="9" t="s">
        <v>1100</v>
      </c>
      <c r="R3307" s="9" t="s">
        <v>1101</v>
      </c>
      <c r="S3307" s="10">
        <f t="shared" si="258"/>
        <v>42186.855879629627</v>
      </c>
      <c r="T3307" s="10">
        <f t="shared" si="259"/>
        <v>42216.855879629627</v>
      </c>
      <c r="U3307">
        <f t="shared" si="255"/>
        <v>2015</v>
      </c>
    </row>
    <row r="3308" spans="1:21" ht="57.6" x14ac:dyDescent="0.3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6"/>
        <v>175</v>
      </c>
      <c r="P3308">
        <f t="shared" si="257"/>
        <v>48.7</v>
      </c>
      <c r="Q3308" s="9" t="s">
        <v>1100</v>
      </c>
      <c r="R3308" s="9" t="s">
        <v>1101</v>
      </c>
      <c r="S3308" s="10">
        <f t="shared" si="258"/>
        <v>42493.219236111108</v>
      </c>
      <c r="T3308" s="10">
        <f t="shared" si="259"/>
        <v>42531.125</v>
      </c>
      <c r="U3308">
        <f t="shared" si="255"/>
        <v>2016</v>
      </c>
    </row>
    <row r="3309" spans="1:21" ht="43.2" x14ac:dyDescent="0.3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6"/>
        <v>107</v>
      </c>
      <c r="P3309">
        <f t="shared" si="257"/>
        <v>53.34</v>
      </c>
      <c r="Q3309" s="9" t="s">
        <v>1100</v>
      </c>
      <c r="R3309" s="9" t="s">
        <v>1101</v>
      </c>
      <c r="S3309" s="10">
        <f t="shared" si="258"/>
        <v>42475.057164351849</v>
      </c>
      <c r="T3309" s="10">
        <f t="shared" si="259"/>
        <v>42505.057164351849</v>
      </c>
      <c r="U3309">
        <f t="shared" si="255"/>
        <v>2016</v>
      </c>
    </row>
    <row r="3310" spans="1:21" ht="43.2" x14ac:dyDescent="0.3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6"/>
        <v>122</v>
      </c>
      <c r="P3310">
        <f t="shared" si="257"/>
        <v>75.09</v>
      </c>
      <c r="Q3310" s="9" t="s">
        <v>1100</v>
      </c>
      <c r="R3310" s="9" t="s">
        <v>1101</v>
      </c>
      <c r="S3310" s="10">
        <f t="shared" si="258"/>
        <v>42452.876909722225</v>
      </c>
      <c r="T3310" s="10">
        <f t="shared" si="259"/>
        <v>42473.876909722225</v>
      </c>
      <c r="U3310">
        <f t="shared" ref="U3310:U3373" si="260">YEAR(S3310)</f>
        <v>2016</v>
      </c>
    </row>
    <row r="3311" spans="1:21" ht="28.8" x14ac:dyDescent="0.3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6"/>
        <v>159</v>
      </c>
      <c r="P3311">
        <f t="shared" si="257"/>
        <v>18</v>
      </c>
      <c r="Q3311" s="9" t="s">
        <v>1100</v>
      </c>
      <c r="R3311" s="9" t="s">
        <v>1101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6"/>
        <v>100</v>
      </c>
      <c r="P3312">
        <f t="shared" si="257"/>
        <v>209.84</v>
      </c>
      <c r="Q3312" s="9" t="s">
        <v>1100</v>
      </c>
      <c r="R3312" s="9" t="s">
        <v>1101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6"/>
        <v>110</v>
      </c>
      <c r="P3313">
        <f t="shared" si="257"/>
        <v>61.02</v>
      </c>
      <c r="Q3313" s="9" t="s">
        <v>1100</v>
      </c>
      <c r="R3313" s="9" t="s">
        <v>1101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6"/>
        <v>100</v>
      </c>
      <c r="P3314">
        <f t="shared" si="257"/>
        <v>61</v>
      </c>
      <c r="Q3314" s="9" t="s">
        <v>1100</v>
      </c>
      <c r="R3314" s="9" t="s">
        <v>1101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6"/>
        <v>116</v>
      </c>
      <c r="P3315">
        <f t="shared" si="257"/>
        <v>80.03</v>
      </c>
      <c r="Q3315" s="9" t="s">
        <v>1100</v>
      </c>
      <c r="R3315" s="9" t="s">
        <v>1101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6"/>
        <v>211</v>
      </c>
      <c r="P3316">
        <f t="shared" si="257"/>
        <v>29.07</v>
      </c>
      <c r="Q3316" s="9" t="s">
        <v>1100</v>
      </c>
      <c r="R3316" s="9" t="s">
        <v>1101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6"/>
        <v>110</v>
      </c>
      <c r="P3317">
        <f t="shared" si="257"/>
        <v>49.44</v>
      </c>
      <c r="Q3317" s="9" t="s">
        <v>1100</v>
      </c>
      <c r="R3317" s="9" t="s">
        <v>1101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6"/>
        <v>100</v>
      </c>
      <c r="P3318">
        <f t="shared" si="257"/>
        <v>93.98</v>
      </c>
      <c r="Q3318" s="9" t="s">
        <v>1100</v>
      </c>
      <c r="R3318" s="9" t="s">
        <v>1101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6"/>
        <v>106</v>
      </c>
      <c r="P3319">
        <f t="shared" si="257"/>
        <v>61.94</v>
      </c>
      <c r="Q3319" s="9" t="s">
        <v>1100</v>
      </c>
      <c r="R3319" s="9" t="s">
        <v>1101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6"/>
        <v>126</v>
      </c>
      <c r="P3320">
        <f t="shared" si="257"/>
        <v>78.5</v>
      </c>
      <c r="Q3320" s="9" t="s">
        <v>1100</v>
      </c>
      <c r="R3320" s="9" t="s">
        <v>1101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6"/>
        <v>108</v>
      </c>
      <c r="P3321">
        <f t="shared" si="257"/>
        <v>33.75</v>
      </c>
      <c r="Q3321" s="9" t="s">
        <v>1100</v>
      </c>
      <c r="R3321" s="9" t="s">
        <v>1101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6"/>
        <v>101</v>
      </c>
      <c r="P3322">
        <f t="shared" si="257"/>
        <v>66.45</v>
      </c>
      <c r="Q3322" s="9" t="s">
        <v>1100</v>
      </c>
      <c r="R3322" s="9" t="s">
        <v>1101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6"/>
        <v>107</v>
      </c>
      <c r="P3323">
        <f t="shared" si="257"/>
        <v>35.799999999999997</v>
      </c>
      <c r="Q3323" s="9" t="s">
        <v>1100</v>
      </c>
      <c r="R3323" s="9" t="s">
        <v>1101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6"/>
        <v>102</v>
      </c>
      <c r="P3324">
        <f t="shared" si="257"/>
        <v>145.65</v>
      </c>
      <c r="Q3324" s="9" t="s">
        <v>1100</v>
      </c>
      <c r="R3324" s="9" t="s">
        <v>1101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6"/>
        <v>126</v>
      </c>
      <c r="P3325">
        <f t="shared" si="257"/>
        <v>25.69</v>
      </c>
      <c r="Q3325" s="9" t="s">
        <v>1100</v>
      </c>
      <c r="R3325" s="9" t="s">
        <v>1101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6"/>
        <v>102</v>
      </c>
      <c r="P3326">
        <f t="shared" si="257"/>
        <v>152.5</v>
      </c>
      <c r="Q3326" s="9" t="s">
        <v>1100</v>
      </c>
      <c r="R3326" s="9" t="s">
        <v>1101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6"/>
        <v>113</v>
      </c>
      <c r="P3327">
        <f t="shared" si="257"/>
        <v>30</v>
      </c>
      <c r="Q3327" s="9" t="s">
        <v>1100</v>
      </c>
      <c r="R3327" s="9" t="s">
        <v>1101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6"/>
        <v>101</v>
      </c>
      <c r="P3328">
        <f t="shared" si="257"/>
        <v>142.28</v>
      </c>
      <c r="Q3328" s="9" t="s">
        <v>1100</v>
      </c>
      <c r="R3328" s="9" t="s">
        <v>1101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6"/>
        <v>101</v>
      </c>
      <c r="P3329">
        <f t="shared" si="257"/>
        <v>24.55</v>
      </c>
      <c r="Q3329" s="9" t="s">
        <v>1100</v>
      </c>
      <c r="R3329" s="9" t="s">
        <v>1101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1">ROUND(E3330/D3330*100,0)</f>
        <v>146</v>
      </c>
      <c r="P3330">
        <f t="shared" si="257"/>
        <v>292.77999999999997</v>
      </c>
      <c r="Q3330" s="9" t="s">
        <v>1100</v>
      </c>
      <c r="R3330" s="9" t="s">
        <v>1101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1"/>
        <v>117</v>
      </c>
      <c r="P3331">
        <f t="shared" ref="P3331:P3394" si="262">IFERROR(ROUND(E3331/L3331,2),0)</f>
        <v>44.92</v>
      </c>
      <c r="Q3331" s="9" t="s">
        <v>1100</v>
      </c>
      <c r="R3331" s="9" t="s">
        <v>1101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  <c r="U3331">
        <f t="shared" si="260"/>
        <v>2014</v>
      </c>
    </row>
    <row r="3332" spans="1:21" ht="43.2" x14ac:dyDescent="0.3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1"/>
        <v>106</v>
      </c>
      <c r="P3332">
        <f t="shared" si="262"/>
        <v>23.1</v>
      </c>
      <c r="Q3332" s="9" t="s">
        <v>1100</v>
      </c>
      <c r="R3332" s="9" t="s">
        <v>1101</v>
      </c>
      <c r="S3332" s="10">
        <f t="shared" si="263"/>
        <v>42065.887361111112</v>
      </c>
      <c r="T3332" s="10">
        <f t="shared" si="264"/>
        <v>42095.845694444448</v>
      </c>
      <c r="U3332">
        <f t="shared" si="260"/>
        <v>2015</v>
      </c>
    </row>
    <row r="3333" spans="1:21" ht="43.2" x14ac:dyDescent="0.3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1"/>
        <v>105</v>
      </c>
      <c r="P3333">
        <f t="shared" si="262"/>
        <v>80.400000000000006</v>
      </c>
      <c r="Q3333" s="9" t="s">
        <v>1100</v>
      </c>
      <c r="R3333" s="9" t="s">
        <v>1101</v>
      </c>
      <c r="S3333" s="10">
        <f t="shared" si="263"/>
        <v>42248.697754629626</v>
      </c>
      <c r="T3333" s="10">
        <f t="shared" si="264"/>
        <v>42283.697754629626</v>
      </c>
      <c r="U3333">
        <f t="shared" si="260"/>
        <v>2015</v>
      </c>
    </row>
    <row r="3334" spans="1:21" ht="43.2" x14ac:dyDescent="0.3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1"/>
        <v>100</v>
      </c>
      <c r="P3334">
        <f t="shared" si="262"/>
        <v>72.290000000000006</v>
      </c>
      <c r="Q3334" s="9" t="s">
        <v>1100</v>
      </c>
      <c r="R3334" s="9" t="s">
        <v>1101</v>
      </c>
      <c r="S3334" s="10">
        <f t="shared" si="263"/>
        <v>41809.860300925924</v>
      </c>
      <c r="T3334" s="10">
        <f t="shared" si="264"/>
        <v>41839.860300925924</v>
      </c>
      <c r="U3334">
        <f t="shared" si="260"/>
        <v>2014</v>
      </c>
    </row>
    <row r="3335" spans="1:21" ht="43.2" x14ac:dyDescent="0.3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1"/>
        <v>105</v>
      </c>
      <c r="P3335">
        <f t="shared" si="262"/>
        <v>32.97</v>
      </c>
      <c r="Q3335" s="9" t="s">
        <v>1100</v>
      </c>
      <c r="R3335" s="9" t="s">
        <v>1101</v>
      </c>
      <c r="S3335" s="10">
        <f t="shared" si="263"/>
        <v>42148.676851851851</v>
      </c>
      <c r="T3335" s="10">
        <f t="shared" si="264"/>
        <v>42170.676851851851</v>
      </c>
      <c r="U3335">
        <f t="shared" si="260"/>
        <v>2015</v>
      </c>
    </row>
    <row r="3336" spans="1:21" ht="28.8" x14ac:dyDescent="0.3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1"/>
        <v>139</v>
      </c>
      <c r="P3336">
        <f t="shared" si="262"/>
        <v>116.65</v>
      </c>
      <c r="Q3336" s="9" t="s">
        <v>1100</v>
      </c>
      <c r="R3336" s="9" t="s">
        <v>1101</v>
      </c>
      <c r="S3336" s="10">
        <f t="shared" si="263"/>
        <v>42185.521087962959</v>
      </c>
      <c r="T3336" s="10">
        <f t="shared" si="264"/>
        <v>42215.521087962959</v>
      </c>
      <c r="U3336">
        <f t="shared" si="260"/>
        <v>2015</v>
      </c>
    </row>
    <row r="3337" spans="1:21" ht="43.2" x14ac:dyDescent="0.3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1"/>
        <v>100</v>
      </c>
      <c r="P3337">
        <f t="shared" si="262"/>
        <v>79.62</v>
      </c>
      <c r="Q3337" s="9" t="s">
        <v>1100</v>
      </c>
      <c r="R3337" s="9" t="s">
        <v>1101</v>
      </c>
      <c r="S3337" s="10">
        <f t="shared" si="263"/>
        <v>41827.674143518518</v>
      </c>
      <c r="T3337" s="10">
        <f t="shared" si="264"/>
        <v>41854.958333333336</v>
      </c>
      <c r="U3337">
        <f t="shared" si="260"/>
        <v>2014</v>
      </c>
    </row>
    <row r="3338" spans="1:21" ht="43.2" x14ac:dyDescent="0.3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1"/>
        <v>100</v>
      </c>
      <c r="P3338">
        <f t="shared" si="262"/>
        <v>27.78</v>
      </c>
      <c r="Q3338" s="9" t="s">
        <v>1100</v>
      </c>
      <c r="R3338" s="9" t="s">
        <v>1101</v>
      </c>
      <c r="S3338" s="10">
        <f t="shared" si="263"/>
        <v>42437.398680555561</v>
      </c>
      <c r="T3338" s="10">
        <f t="shared" si="264"/>
        <v>42465.35701388889</v>
      </c>
      <c r="U3338">
        <f t="shared" si="260"/>
        <v>2016</v>
      </c>
    </row>
    <row r="3339" spans="1:21" ht="43.2" x14ac:dyDescent="0.3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1"/>
        <v>110</v>
      </c>
      <c r="P3339">
        <f t="shared" si="262"/>
        <v>81.03</v>
      </c>
      <c r="Q3339" s="9" t="s">
        <v>1100</v>
      </c>
      <c r="R3339" s="9" t="s">
        <v>1101</v>
      </c>
      <c r="S3339" s="10">
        <f t="shared" si="263"/>
        <v>41901.282025462962</v>
      </c>
      <c r="T3339" s="10">
        <f t="shared" si="264"/>
        <v>41922.875</v>
      </c>
      <c r="U3339">
        <f t="shared" si="260"/>
        <v>2014</v>
      </c>
    </row>
    <row r="3340" spans="1:21" ht="28.8" x14ac:dyDescent="0.3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1"/>
        <v>102</v>
      </c>
      <c r="P3340">
        <f t="shared" si="262"/>
        <v>136.85</v>
      </c>
      <c r="Q3340" s="9" t="s">
        <v>1100</v>
      </c>
      <c r="R3340" s="9" t="s">
        <v>1101</v>
      </c>
      <c r="S3340" s="10">
        <f t="shared" si="263"/>
        <v>42769.574999999997</v>
      </c>
      <c r="T3340" s="10">
        <f t="shared" si="264"/>
        <v>42790.574999999997</v>
      </c>
      <c r="U3340">
        <f t="shared" si="260"/>
        <v>2017</v>
      </c>
    </row>
    <row r="3341" spans="1:21" ht="43.2" x14ac:dyDescent="0.3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1"/>
        <v>104</v>
      </c>
      <c r="P3341">
        <f t="shared" si="262"/>
        <v>177.62</v>
      </c>
      <c r="Q3341" s="9" t="s">
        <v>1100</v>
      </c>
      <c r="R3341" s="9" t="s">
        <v>1101</v>
      </c>
      <c r="S3341" s="10">
        <f t="shared" si="263"/>
        <v>42549.665717592594</v>
      </c>
      <c r="T3341" s="10">
        <f t="shared" si="264"/>
        <v>42579.665717592594</v>
      </c>
      <c r="U3341">
        <f t="shared" si="260"/>
        <v>2016</v>
      </c>
    </row>
    <row r="3342" spans="1:21" ht="43.2" x14ac:dyDescent="0.3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1"/>
        <v>138</v>
      </c>
      <c r="P3342">
        <f t="shared" si="262"/>
        <v>109.08</v>
      </c>
      <c r="Q3342" s="9" t="s">
        <v>1100</v>
      </c>
      <c r="R3342" s="9" t="s">
        <v>1101</v>
      </c>
      <c r="S3342" s="10">
        <f t="shared" si="263"/>
        <v>42685.974004629628</v>
      </c>
      <c r="T3342" s="10">
        <f t="shared" si="264"/>
        <v>42710.974004629628</v>
      </c>
      <c r="U3342">
        <f t="shared" si="260"/>
        <v>2016</v>
      </c>
    </row>
    <row r="3343" spans="1:21" ht="43.2" x14ac:dyDescent="0.3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1"/>
        <v>100</v>
      </c>
      <c r="P3343">
        <f t="shared" si="262"/>
        <v>119.64</v>
      </c>
      <c r="Q3343" s="9" t="s">
        <v>1100</v>
      </c>
      <c r="R3343" s="9" t="s">
        <v>1101</v>
      </c>
      <c r="S3343" s="10">
        <f t="shared" si="263"/>
        <v>42510.798854166671</v>
      </c>
      <c r="T3343" s="10">
        <f t="shared" si="264"/>
        <v>42533.708333333328</v>
      </c>
      <c r="U3343">
        <f t="shared" si="260"/>
        <v>2016</v>
      </c>
    </row>
    <row r="3344" spans="1:21" ht="43.2" x14ac:dyDescent="0.3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1"/>
        <v>102</v>
      </c>
      <c r="P3344">
        <f t="shared" si="262"/>
        <v>78.209999999999994</v>
      </c>
      <c r="Q3344" s="9" t="s">
        <v>1100</v>
      </c>
      <c r="R3344" s="9" t="s">
        <v>1101</v>
      </c>
      <c r="S3344" s="10">
        <f t="shared" si="263"/>
        <v>42062.296412037031</v>
      </c>
      <c r="T3344" s="10">
        <f t="shared" si="264"/>
        <v>42095.207638888889</v>
      </c>
      <c r="U3344">
        <f t="shared" si="260"/>
        <v>2015</v>
      </c>
    </row>
    <row r="3345" spans="1:21" ht="43.2" x14ac:dyDescent="0.3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1"/>
        <v>171</v>
      </c>
      <c r="P3345">
        <f t="shared" si="262"/>
        <v>52.17</v>
      </c>
      <c r="Q3345" s="9" t="s">
        <v>1100</v>
      </c>
      <c r="R3345" s="9" t="s">
        <v>1101</v>
      </c>
      <c r="S3345" s="10">
        <f t="shared" si="263"/>
        <v>42452.916481481487</v>
      </c>
      <c r="T3345" s="10">
        <f t="shared" si="264"/>
        <v>42473.554166666669</v>
      </c>
      <c r="U3345">
        <f t="shared" si="260"/>
        <v>2016</v>
      </c>
    </row>
    <row r="3346" spans="1:21" ht="43.2" x14ac:dyDescent="0.3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1"/>
        <v>101</v>
      </c>
      <c r="P3346">
        <f t="shared" si="262"/>
        <v>114.13</v>
      </c>
      <c r="Q3346" s="9" t="s">
        <v>1100</v>
      </c>
      <c r="R3346" s="9" t="s">
        <v>1101</v>
      </c>
      <c r="S3346" s="10">
        <f t="shared" si="263"/>
        <v>41851.200150462959</v>
      </c>
      <c r="T3346" s="10">
        <f t="shared" si="264"/>
        <v>41881.200150462959</v>
      </c>
      <c r="U3346">
        <f t="shared" si="260"/>
        <v>2014</v>
      </c>
    </row>
    <row r="3347" spans="1:21" ht="43.2" x14ac:dyDescent="0.3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1"/>
        <v>130</v>
      </c>
      <c r="P3347">
        <f t="shared" si="262"/>
        <v>50</v>
      </c>
      <c r="Q3347" s="9" t="s">
        <v>1100</v>
      </c>
      <c r="R3347" s="9" t="s">
        <v>1101</v>
      </c>
      <c r="S3347" s="10">
        <f t="shared" si="263"/>
        <v>42053.106111111112</v>
      </c>
      <c r="T3347" s="10">
        <f t="shared" si="264"/>
        <v>42112.025694444441</v>
      </c>
      <c r="U3347">
        <f t="shared" si="260"/>
        <v>2015</v>
      </c>
    </row>
    <row r="3348" spans="1:21" ht="43.2" x14ac:dyDescent="0.3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1"/>
        <v>110</v>
      </c>
      <c r="P3348">
        <f t="shared" si="262"/>
        <v>91.67</v>
      </c>
      <c r="Q3348" s="9" t="s">
        <v>1100</v>
      </c>
      <c r="R3348" s="9" t="s">
        <v>1101</v>
      </c>
      <c r="S3348" s="10">
        <f t="shared" si="263"/>
        <v>42054.024421296301</v>
      </c>
      <c r="T3348" s="10">
        <f t="shared" si="264"/>
        <v>42061.024421296301</v>
      </c>
      <c r="U3348">
        <f t="shared" si="260"/>
        <v>2015</v>
      </c>
    </row>
    <row r="3349" spans="1:21" ht="57.6" x14ac:dyDescent="0.3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1"/>
        <v>119</v>
      </c>
      <c r="P3349">
        <f t="shared" si="262"/>
        <v>108.59</v>
      </c>
      <c r="Q3349" s="9" t="s">
        <v>1100</v>
      </c>
      <c r="R3349" s="9" t="s">
        <v>1101</v>
      </c>
      <c r="S3349" s="10">
        <f t="shared" si="263"/>
        <v>42484.551550925928</v>
      </c>
      <c r="T3349" s="10">
        <f t="shared" si="264"/>
        <v>42498.875</v>
      </c>
      <c r="U3349">
        <f t="shared" si="260"/>
        <v>2016</v>
      </c>
    </row>
    <row r="3350" spans="1:21" ht="43.2" x14ac:dyDescent="0.3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1"/>
        <v>100</v>
      </c>
      <c r="P3350">
        <f t="shared" si="262"/>
        <v>69.819999999999993</v>
      </c>
      <c r="Q3350" s="9" t="s">
        <v>1100</v>
      </c>
      <c r="R3350" s="9" t="s">
        <v>1101</v>
      </c>
      <c r="S3350" s="10">
        <f t="shared" si="263"/>
        <v>42466.558796296296</v>
      </c>
      <c r="T3350" s="10">
        <f t="shared" si="264"/>
        <v>42490.165972222225</v>
      </c>
      <c r="U3350">
        <f t="shared" si="260"/>
        <v>2016</v>
      </c>
    </row>
    <row r="3351" spans="1:21" ht="43.2" x14ac:dyDescent="0.3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1"/>
        <v>153</v>
      </c>
      <c r="P3351">
        <f t="shared" si="262"/>
        <v>109.57</v>
      </c>
      <c r="Q3351" s="9" t="s">
        <v>1100</v>
      </c>
      <c r="R3351" s="9" t="s">
        <v>1101</v>
      </c>
      <c r="S3351" s="10">
        <f t="shared" si="263"/>
        <v>42513.110787037032</v>
      </c>
      <c r="T3351" s="10">
        <f t="shared" si="264"/>
        <v>42534.708333333328</v>
      </c>
      <c r="U3351">
        <f t="shared" si="260"/>
        <v>2016</v>
      </c>
    </row>
    <row r="3352" spans="1:21" ht="57.6" x14ac:dyDescent="0.3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1"/>
        <v>104</v>
      </c>
      <c r="P3352">
        <f t="shared" si="262"/>
        <v>71.67</v>
      </c>
      <c r="Q3352" s="9" t="s">
        <v>1100</v>
      </c>
      <c r="R3352" s="9" t="s">
        <v>1101</v>
      </c>
      <c r="S3352" s="10">
        <f t="shared" si="263"/>
        <v>42302.701516203699</v>
      </c>
      <c r="T3352" s="10">
        <f t="shared" si="264"/>
        <v>42337.958333333328</v>
      </c>
      <c r="U3352">
        <f t="shared" si="260"/>
        <v>2015</v>
      </c>
    </row>
    <row r="3353" spans="1:21" ht="43.2" x14ac:dyDescent="0.3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1"/>
        <v>101</v>
      </c>
      <c r="P3353">
        <f t="shared" si="262"/>
        <v>93.61</v>
      </c>
      <c r="Q3353" s="9" t="s">
        <v>1100</v>
      </c>
      <c r="R3353" s="9" t="s">
        <v>1101</v>
      </c>
      <c r="S3353" s="10">
        <f t="shared" si="263"/>
        <v>41806.395428240743</v>
      </c>
      <c r="T3353" s="10">
        <f t="shared" si="264"/>
        <v>41843.458333333336</v>
      </c>
      <c r="U3353">
        <f t="shared" si="260"/>
        <v>2014</v>
      </c>
    </row>
    <row r="3354" spans="1:21" ht="43.2" x14ac:dyDescent="0.3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1"/>
        <v>108</v>
      </c>
      <c r="P3354">
        <f t="shared" si="262"/>
        <v>76.8</v>
      </c>
      <c r="Q3354" s="9" t="s">
        <v>1100</v>
      </c>
      <c r="R3354" s="9" t="s">
        <v>1101</v>
      </c>
      <c r="S3354" s="10">
        <f t="shared" si="263"/>
        <v>42495.992800925931</v>
      </c>
      <c r="T3354" s="10">
        <f t="shared" si="264"/>
        <v>42552.958333333328</v>
      </c>
      <c r="U3354">
        <f t="shared" si="260"/>
        <v>2016</v>
      </c>
    </row>
    <row r="3355" spans="1:21" ht="43.2" x14ac:dyDescent="0.3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1"/>
        <v>315</v>
      </c>
      <c r="P3355">
        <f t="shared" si="262"/>
        <v>35.799999999999997</v>
      </c>
      <c r="Q3355" s="9" t="s">
        <v>1100</v>
      </c>
      <c r="R3355" s="9" t="s">
        <v>1101</v>
      </c>
      <c r="S3355" s="10">
        <f t="shared" si="263"/>
        <v>42479.432291666672</v>
      </c>
      <c r="T3355" s="10">
        <f t="shared" si="264"/>
        <v>42492.958333333328</v>
      </c>
      <c r="U3355">
        <f t="shared" si="260"/>
        <v>2016</v>
      </c>
    </row>
    <row r="3356" spans="1:21" ht="28.8" x14ac:dyDescent="0.3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1"/>
        <v>102</v>
      </c>
      <c r="P3356">
        <f t="shared" si="262"/>
        <v>55.6</v>
      </c>
      <c r="Q3356" s="9" t="s">
        <v>1100</v>
      </c>
      <c r="R3356" s="9" t="s">
        <v>1101</v>
      </c>
      <c r="S3356" s="10">
        <f t="shared" si="263"/>
        <v>42270.7269212963</v>
      </c>
      <c r="T3356" s="10">
        <f t="shared" si="264"/>
        <v>42306.167361111111</v>
      </c>
      <c r="U3356">
        <f t="shared" si="260"/>
        <v>2015</v>
      </c>
    </row>
    <row r="3357" spans="1:21" ht="43.2" x14ac:dyDescent="0.3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1"/>
        <v>126</v>
      </c>
      <c r="P3357">
        <f t="shared" si="262"/>
        <v>147.33000000000001</v>
      </c>
      <c r="Q3357" s="9" t="s">
        <v>1100</v>
      </c>
      <c r="R3357" s="9" t="s">
        <v>1101</v>
      </c>
      <c r="S3357" s="10">
        <f t="shared" si="263"/>
        <v>42489.619525462964</v>
      </c>
      <c r="T3357" s="10">
        <f t="shared" si="264"/>
        <v>42500.470138888893</v>
      </c>
      <c r="U3357">
        <f t="shared" si="260"/>
        <v>2016</v>
      </c>
    </row>
    <row r="3358" spans="1:21" ht="43.2" x14ac:dyDescent="0.3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1"/>
        <v>101</v>
      </c>
      <c r="P3358">
        <f t="shared" si="262"/>
        <v>56.33</v>
      </c>
      <c r="Q3358" s="9" t="s">
        <v>1100</v>
      </c>
      <c r="R3358" s="9" t="s">
        <v>1101</v>
      </c>
      <c r="S3358" s="10">
        <f t="shared" si="263"/>
        <v>42536.815648148149</v>
      </c>
      <c r="T3358" s="10">
        <f t="shared" si="264"/>
        <v>42566.815648148149</v>
      </c>
      <c r="U3358">
        <f t="shared" si="260"/>
        <v>2016</v>
      </c>
    </row>
    <row r="3359" spans="1:21" ht="43.2" x14ac:dyDescent="0.3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1"/>
        <v>101</v>
      </c>
      <c r="P3359">
        <f t="shared" si="262"/>
        <v>96.19</v>
      </c>
      <c r="Q3359" s="9" t="s">
        <v>1100</v>
      </c>
      <c r="R3359" s="9" t="s">
        <v>1101</v>
      </c>
      <c r="S3359" s="10">
        <f t="shared" si="263"/>
        <v>41822.417939814812</v>
      </c>
      <c r="T3359" s="10">
        <f t="shared" si="264"/>
        <v>41852.417939814812</v>
      </c>
      <c r="U3359">
        <f t="shared" si="260"/>
        <v>2014</v>
      </c>
    </row>
    <row r="3360" spans="1:21" ht="43.2" x14ac:dyDescent="0.3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1"/>
        <v>103</v>
      </c>
      <c r="P3360">
        <f t="shared" si="262"/>
        <v>63.57</v>
      </c>
      <c r="Q3360" s="9" t="s">
        <v>1100</v>
      </c>
      <c r="R3360" s="9" t="s">
        <v>1101</v>
      </c>
      <c r="S3360" s="10">
        <f t="shared" si="263"/>
        <v>41932.311099537037</v>
      </c>
      <c r="T3360" s="10">
        <f t="shared" si="264"/>
        <v>41962.352766203709</v>
      </c>
      <c r="U3360">
        <f t="shared" si="260"/>
        <v>2014</v>
      </c>
    </row>
    <row r="3361" spans="1:21" ht="43.2" x14ac:dyDescent="0.3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1"/>
        <v>106</v>
      </c>
      <c r="P3361">
        <f t="shared" si="262"/>
        <v>184.78</v>
      </c>
      <c r="Q3361" s="9" t="s">
        <v>1100</v>
      </c>
      <c r="R3361" s="9" t="s">
        <v>1101</v>
      </c>
      <c r="S3361" s="10">
        <f t="shared" si="263"/>
        <v>42746.057106481487</v>
      </c>
      <c r="T3361" s="10">
        <f t="shared" si="264"/>
        <v>42791.057106481487</v>
      </c>
      <c r="U3361">
        <f t="shared" si="260"/>
        <v>2017</v>
      </c>
    </row>
    <row r="3362" spans="1:21" ht="28.8" x14ac:dyDescent="0.3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1"/>
        <v>101</v>
      </c>
      <c r="P3362">
        <f t="shared" si="262"/>
        <v>126.72</v>
      </c>
      <c r="Q3362" s="9" t="s">
        <v>1100</v>
      </c>
      <c r="R3362" s="9" t="s">
        <v>1101</v>
      </c>
      <c r="S3362" s="10">
        <f t="shared" si="263"/>
        <v>42697.082673611112</v>
      </c>
      <c r="T3362" s="10">
        <f t="shared" si="264"/>
        <v>42718.665972222225</v>
      </c>
      <c r="U3362">
        <f t="shared" si="260"/>
        <v>2016</v>
      </c>
    </row>
    <row r="3363" spans="1:21" ht="57.6" x14ac:dyDescent="0.3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1"/>
        <v>113</v>
      </c>
      <c r="P3363">
        <f t="shared" si="262"/>
        <v>83.43</v>
      </c>
      <c r="Q3363" s="9" t="s">
        <v>1100</v>
      </c>
      <c r="R3363" s="9" t="s">
        <v>1101</v>
      </c>
      <c r="S3363" s="10">
        <f t="shared" si="263"/>
        <v>41866.025347222225</v>
      </c>
      <c r="T3363" s="10">
        <f t="shared" si="264"/>
        <v>41883.665972222225</v>
      </c>
      <c r="U3363">
        <f t="shared" si="260"/>
        <v>2014</v>
      </c>
    </row>
    <row r="3364" spans="1:21" ht="43.2" x14ac:dyDescent="0.3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1"/>
        <v>218</v>
      </c>
      <c r="P3364">
        <f t="shared" si="262"/>
        <v>54.5</v>
      </c>
      <c r="Q3364" s="9" t="s">
        <v>1100</v>
      </c>
      <c r="R3364" s="9" t="s">
        <v>1101</v>
      </c>
      <c r="S3364" s="10">
        <f t="shared" si="263"/>
        <v>42056.091631944444</v>
      </c>
      <c r="T3364" s="10">
        <f t="shared" si="264"/>
        <v>42070.204861111109</v>
      </c>
      <c r="U3364">
        <f t="shared" si="260"/>
        <v>2015</v>
      </c>
    </row>
    <row r="3365" spans="1:21" ht="43.2" x14ac:dyDescent="0.3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1"/>
        <v>101</v>
      </c>
      <c r="P3365">
        <f t="shared" si="262"/>
        <v>302.31</v>
      </c>
      <c r="Q3365" s="9" t="s">
        <v>1100</v>
      </c>
      <c r="R3365" s="9" t="s">
        <v>1101</v>
      </c>
      <c r="S3365" s="10">
        <f t="shared" si="263"/>
        <v>41851.771354166667</v>
      </c>
      <c r="T3365" s="10">
        <f t="shared" si="264"/>
        <v>41870.666666666664</v>
      </c>
      <c r="U3365">
        <f t="shared" si="260"/>
        <v>2014</v>
      </c>
    </row>
    <row r="3366" spans="1:21" ht="43.2" x14ac:dyDescent="0.3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1"/>
        <v>106</v>
      </c>
      <c r="P3366">
        <f t="shared" si="262"/>
        <v>44.14</v>
      </c>
      <c r="Q3366" s="9" t="s">
        <v>1100</v>
      </c>
      <c r="R3366" s="9" t="s">
        <v>1101</v>
      </c>
      <c r="S3366" s="10">
        <f t="shared" si="263"/>
        <v>42422.977418981478</v>
      </c>
      <c r="T3366" s="10">
        <f t="shared" si="264"/>
        <v>42444.875</v>
      </c>
      <c r="U3366">
        <f t="shared" si="260"/>
        <v>2016</v>
      </c>
    </row>
    <row r="3367" spans="1:21" ht="43.2" x14ac:dyDescent="0.3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1"/>
        <v>104</v>
      </c>
      <c r="P3367">
        <f t="shared" si="262"/>
        <v>866.67</v>
      </c>
      <c r="Q3367" s="9" t="s">
        <v>1100</v>
      </c>
      <c r="R3367" s="9" t="s">
        <v>1101</v>
      </c>
      <c r="S3367" s="10">
        <f t="shared" si="263"/>
        <v>42321.101759259262</v>
      </c>
      <c r="T3367" s="10">
        <f t="shared" si="264"/>
        <v>42351.101759259262</v>
      </c>
      <c r="U3367">
        <f t="shared" si="260"/>
        <v>2015</v>
      </c>
    </row>
    <row r="3368" spans="1:21" ht="43.2" x14ac:dyDescent="0.3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1"/>
        <v>221</v>
      </c>
      <c r="P3368">
        <f t="shared" si="262"/>
        <v>61.39</v>
      </c>
      <c r="Q3368" s="9" t="s">
        <v>1100</v>
      </c>
      <c r="R3368" s="9" t="s">
        <v>1101</v>
      </c>
      <c r="S3368" s="10">
        <f t="shared" si="263"/>
        <v>42107.067557870367</v>
      </c>
      <c r="T3368" s="10">
        <f t="shared" si="264"/>
        <v>42137.067557870367</v>
      </c>
      <c r="U3368">
        <f t="shared" si="260"/>
        <v>2015</v>
      </c>
    </row>
    <row r="3369" spans="1:21" ht="43.2" x14ac:dyDescent="0.3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1"/>
        <v>119</v>
      </c>
      <c r="P3369">
        <f t="shared" si="262"/>
        <v>29.67</v>
      </c>
      <c r="Q3369" s="9" t="s">
        <v>1100</v>
      </c>
      <c r="R3369" s="9" t="s">
        <v>1101</v>
      </c>
      <c r="S3369" s="10">
        <f t="shared" si="263"/>
        <v>42192.933958333335</v>
      </c>
      <c r="T3369" s="10">
        <f t="shared" si="264"/>
        <v>42217.933958333335</v>
      </c>
      <c r="U3369">
        <f t="shared" si="260"/>
        <v>2015</v>
      </c>
    </row>
    <row r="3370" spans="1:21" ht="43.2" x14ac:dyDescent="0.3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1"/>
        <v>105</v>
      </c>
      <c r="P3370">
        <f t="shared" si="262"/>
        <v>45.48</v>
      </c>
      <c r="Q3370" s="9" t="s">
        <v>1100</v>
      </c>
      <c r="R3370" s="9" t="s">
        <v>1101</v>
      </c>
      <c r="S3370" s="10">
        <f t="shared" si="263"/>
        <v>41969.199756944443</v>
      </c>
      <c r="T3370" s="10">
        <f t="shared" si="264"/>
        <v>42005.208333333328</v>
      </c>
      <c r="U3370">
        <f t="shared" si="260"/>
        <v>2014</v>
      </c>
    </row>
    <row r="3371" spans="1:21" ht="43.2" x14ac:dyDescent="0.3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1"/>
        <v>104</v>
      </c>
      <c r="P3371">
        <f t="shared" si="262"/>
        <v>96.2</v>
      </c>
      <c r="Q3371" s="9" t="s">
        <v>1100</v>
      </c>
      <c r="R3371" s="9" t="s">
        <v>1101</v>
      </c>
      <c r="S3371" s="10">
        <f t="shared" si="263"/>
        <v>42690.041435185187</v>
      </c>
      <c r="T3371" s="10">
        <f t="shared" si="264"/>
        <v>42750.041435185187</v>
      </c>
      <c r="U3371">
        <f t="shared" si="260"/>
        <v>2016</v>
      </c>
    </row>
    <row r="3372" spans="1:21" ht="28.8" x14ac:dyDescent="0.3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1"/>
        <v>118</v>
      </c>
      <c r="P3372">
        <f t="shared" si="262"/>
        <v>67.92</v>
      </c>
      <c r="Q3372" s="9" t="s">
        <v>1100</v>
      </c>
      <c r="R3372" s="9" t="s">
        <v>1101</v>
      </c>
      <c r="S3372" s="10">
        <f t="shared" si="263"/>
        <v>42690.334317129629</v>
      </c>
      <c r="T3372" s="10">
        <f t="shared" si="264"/>
        <v>42721.333333333328</v>
      </c>
      <c r="U3372">
        <f t="shared" si="260"/>
        <v>2016</v>
      </c>
    </row>
    <row r="3373" spans="1:21" ht="28.8" x14ac:dyDescent="0.3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1"/>
        <v>139</v>
      </c>
      <c r="P3373">
        <f t="shared" si="262"/>
        <v>30.78</v>
      </c>
      <c r="Q3373" s="9" t="s">
        <v>1100</v>
      </c>
      <c r="R3373" s="9" t="s">
        <v>1101</v>
      </c>
      <c r="S3373" s="10">
        <f t="shared" si="263"/>
        <v>42312.874594907407</v>
      </c>
      <c r="T3373" s="10">
        <f t="shared" si="264"/>
        <v>42340.874594907407</v>
      </c>
      <c r="U3373">
        <f t="shared" si="260"/>
        <v>2015</v>
      </c>
    </row>
    <row r="3374" spans="1:21" ht="43.2" x14ac:dyDescent="0.3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1"/>
        <v>104</v>
      </c>
      <c r="P3374">
        <f t="shared" si="262"/>
        <v>38.33</v>
      </c>
      <c r="Q3374" s="9" t="s">
        <v>1100</v>
      </c>
      <c r="R3374" s="9" t="s">
        <v>1101</v>
      </c>
      <c r="S3374" s="10">
        <f t="shared" si="263"/>
        <v>41855.548101851848</v>
      </c>
      <c r="T3374" s="10">
        <f t="shared" si="264"/>
        <v>41876.207638888889</v>
      </c>
      <c r="U3374">
        <f t="shared" ref="U3374:U3437" si="265">YEAR(S3374)</f>
        <v>2014</v>
      </c>
    </row>
    <row r="3375" spans="1:21" ht="43.2" x14ac:dyDescent="0.3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1"/>
        <v>100</v>
      </c>
      <c r="P3375">
        <f t="shared" si="262"/>
        <v>66.83</v>
      </c>
      <c r="Q3375" s="9" t="s">
        <v>1100</v>
      </c>
      <c r="R3375" s="9" t="s">
        <v>1101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1"/>
        <v>107</v>
      </c>
      <c r="P3376">
        <f t="shared" si="262"/>
        <v>71.73</v>
      </c>
      <c r="Q3376" s="9" t="s">
        <v>1100</v>
      </c>
      <c r="R3376" s="9" t="s">
        <v>1101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1"/>
        <v>100</v>
      </c>
      <c r="P3377">
        <f t="shared" si="262"/>
        <v>176.47</v>
      </c>
      <c r="Q3377" s="9" t="s">
        <v>1100</v>
      </c>
      <c r="R3377" s="9" t="s">
        <v>1101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1"/>
        <v>100</v>
      </c>
      <c r="P3378">
        <f t="shared" si="262"/>
        <v>421.11</v>
      </c>
      <c r="Q3378" s="9" t="s">
        <v>1100</v>
      </c>
      <c r="R3378" s="9" t="s">
        <v>1101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1"/>
        <v>101</v>
      </c>
      <c r="P3379">
        <f t="shared" si="262"/>
        <v>104.99</v>
      </c>
      <c r="Q3379" s="9" t="s">
        <v>1100</v>
      </c>
      <c r="R3379" s="9" t="s">
        <v>1101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1"/>
        <v>108</v>
      </c>
      <c r="P3380">
        <f t="shared" si="262"/>
        <v>28.19</v>
      </c>
      <c r="Q3380" s="9" t="s">
        <v>1100</v>
      </c>
      <c r="R3380" s="9" t="s">
        <v>1101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1"/>
        <v>104</v>
      </c>
      <c r="P3381">
        <f t="shared" si="262"/>
        <v>54.55</v>
      </c>
      <c r="Q3381" s="9" t="s">
        <v>1100</v>
      </c>
      <c r="R3381" s="9" t="s">
        <v>1101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1"/>
        <v>104</v>
      </c>
      <c r="P3382">
        <f t="shared" si="262"/>
        <v>111.89</v>
      </c>
      <c r="Q3382" s="9" t="s">
        <v>1100</v>
      </c>
      <c r="R3382" s="9" t="s">
        <v>1101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1"/>
        <v>102</v>
      </c>
      <c r="P3383">
        <f t="shared" si="262"/>
        <v>85.21</v>
      </c>
      <c r="Q3383" s="9" t="s">
        <v>1100</v>
      </c>
      <c r="R3383" s="9" t="s">
        <v>1101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1"/>
        <v>101</v>
      </c>
      <c r="P3384">
        <f t="shared" si="262"/>
        <v>76.650000000000006</v>
      </c>
      <c r="Q3384" s="9" t="s">
        <v>1100</v>
      </c>
      <c r="R3384" s="9" t="s">
        <v>1101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1"/>
        <v>112</v>
      </c>
      <c r="P3385">
        <f t="shared" si="262"/>
        <v>65.17</v>
      </c>
      <c r="Q3385" s="9" t="s">
        <v>1100</v>
      </c>
      <c r="R3385" s="9" t="s">
        <v>1101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1"/>
        <v>100</v>
      </c>
      <c r="P3386">
        <f t="shared" si="262"/>
        <v>93.76</v>
      </c>
      <c r="Q3386" s="9" t="s">
        <v>1100</v>
      </c>
      <c r="R3386" s="9" t="s">
        <v>1101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1"/>
        <v>100</v>
      </c>
      <c r="P3387">
        <f t="shared" si="262"/>
        <v>133.33000000000001</v>
      </c>
      <c r="Q3387" s="9" t="s">
        <v>1100</v>
      </c>
      <c r="R3387" s="9" t="s">
        <v>1101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1"/>
        <v>105</v>
      </c>
      <c r="P3388">
        <f t="shared" si="262"/>
        <v>51.22</v>
      </c>
      <c r="Q3388" s="9" t="s">
        <v>1100</v>
      </c>
      <c r="R3388" s="9" t="s">
        <v>1101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1"/>
        <v>117</v>
      </c>
      <c r="P3389">
        <f t="shared" si="262"/>
        <v>100.17</v>
      </c>
      <c r="Q3389" s="9" t="s">
        <v>1100</v>
      </c>
      <c r="R3389" s="9" t="s">
        <v>1101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1"/>
        <v>104</v>
      </c>
      <c r="P3390">
        <f t="shared" si="262"/>
        <v>34.6</v>
      </c>
      <c r="Q3390" s="9" t="s">
        <v>1100</v>
      </c>
      <c r="R3390" s="9" t="s">
        <v>1101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1"/>
        <v>115</v>
      </c>
      <c r="P3391">
        <f t="shared" si="262"/>
        <v>184.68</v>
      </c>
      <c r="Q3391" s="9" t="s">
        <v>1100</v>
      </c>
      <c r="R3391" s="9" t="s">
        <v>1101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1"/>
        <v>102</v>
      </c>
      <c r="P3392">
        <f t="shared" si="262"/>
        <v>69.819999999999993</v>
      </c>
      <c r="Q3392" s="9" t="s">
        <v>1100</v>
      </c>
      <c r="R3392" s="9" t="s">
        <v>1101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1"/>
        <v>223</v>
      </c>
      <c r="P3393">
        <f t="shared" si="262"/>
        <v>61.94</v>
      </c>
      <c r="Q3393" s="9" t="s">
        <v>1100</v>
      </c>
      <c r="R3393" s="9" t="s">
        <v>1101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6">ROUND(E3394/D3394*100,0)</f>
        <v>100</v>
      </c>
      <c r="P3394">
        <f t="shared" si="262"/>
        <v>41.67</v>
      </c>
      <c r="Q3394" s="9" t="s">
        <v>1100</v>
      </c>
      <c r="R3394" s="9" t="s">
        <v>1101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6"/>
        <v>106</v>
      </c>
      <c r="P3395">
        <f t="shared" ref="P3395:P3458" si="267">IFERROR(ROUND(E3395/L3395,2),0)</f>
        <v>36.07</v>
      </c>
      <c r="Q3395" s="9" t="s">
        <v>1100</v>
      </c>
      <c r="R3395" s="9" t="s">
        <v>1101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  <c r="U3395">
        <f t="shared" si="265"/>
        <v>2014</v>
      </c>
    </row>
    <row r="3396" spans="1:21" ht="43.2" x14ac:dyDescent="0.3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6"/>
        <v>142</v>
      </c>
      <c r="P3396">
        <f t="shared" si="267"/>
        <v>29</v>
      </c>
      <c r="Q3396" s="9" t="s">
        <v>1100</v>
      </c>
      <c r="R3396" s="9" t="s">
        <v>1101</v>
      </c>
      <c r="S3396" s="10">
        <f t="shared" si="268"/>
        <v>41817.59542824074</v>
      </c>
      <c r="T3396" s="10">
        <f t="shared" si="269"/>
        <v>41847.59542824074</v>
      </c>
      <c r="U3396">
        <f t="shared" si="265"/>
        <v>2014</v>
      </c>
    </row>
    <row r="3397" spans="1:21" ht="28.8" x14ac:dyDescent="0.3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6"/>
        <v>184</v>
      </c>
      <c r="P3397">
        <f t="shared" si="267"/>
        <v>24.21</v>
      </c>
      <c r="Q3397" s="9" t="s">
        <v>1100</v>
      </c>
      <c r="R3397" s="9" t="s">
        <v>1101</v>
      </c>
      <c r="S3397" s="10">
        <f t="shared" si="268"/>
        <v>42140.712314814817</v>
      </c>
      <c r="T3397" s="10">
        <f t="shared" si="269"/>
        <v>42154.756944444445</v>
      </c>
      <c r="U3397">
        <f t="shared" si="265"/>
        <v>2015</v>
      </c>
    </row>
    <row r="3398" spans="1:21" ht="43.2" x14ac:dyDescent="0.3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6"/>
        <v>104</v>
      </c>
      <c r="P3398">
        <f t="shared" si="267"/>
        <v>55.89</v>
      </c>
      <c r="Q3398" s="9" t="s">
        <v>1100</v>
      </c>
      <c r="R3398" s="9" t="s">
        <v>1101</v>
      </c>
      <c r="S3398" s="10">
        <f t="shared" si="268"/>
        <v>41764.44663194444</v>
      </c>
      <c r="T3398" s="10">
        <f t="shared" si="269"/>
        <v>41791.165972222225</v>
      </c>
      <c r="U3398">
        <f t="shared" si="265"/>
        <v>2014</v>
      </c>
    </row>
    <row r="3399" spans="1:21" ht="28.8" x14ac:dyDescent="0.3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6"/>
        <v>112</v>
      </c>
      <c r="P3399">
        <f t="shared" si="267"/>
        <v>11.67</v>
      </c>
      <c r="Q3399" s="9" t="s">
        <v>1100</v>
      </c>
      <c r="R3399" s="9" t="s">
        <v>1101</v>
      </c>
      <c r="S3399" s="10">
        <f t="shared" si="268"/>
        <v>42378.478344907402</v>
      </c>
      <c r="T3399" s="10">
        <f t="shared" si="269"/>
        <v>42418.916666666672</v>
      </c>
      <c r="U3399">
        <f t="shared" si="265"/>
        <v>2016</v>
      </c>
    </row>
    <row r="3400" spans="1:21" ht="43.2" x14ac:dyDescent="0.3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6"/>
        <v>111</v>
      </c>
      <c r="P3400">
        <f t="shared" si="267"/>
        <v>68.349999999999994</v>
      </c>
      <c r="Q3400" s="9" t="s">
        <v>1100</v>
      </c>
      <c r="R3400" s="9" t="s">
        <v>1101</v>
      </c>
      <c r="S3400" s="10">
        <f t="shared" si="268"/>
        <v>41941.75203703704</v>
      </c>
      <c r="T3400" s="10">
        <f t="shared" si="269"/>
        <v>41964.708333333328</v>
      </c>
      <c r="U3400">
        <f t="shared" si="265"/>
        <v>2014</v>
      </c>
    </row>
    <row r="3401" spans="1:21" ht="43.2" x14ac:dyDescent="0.3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6"/>
        <v>104</v>
      </c>
      <c r="P3401">
        <f t="shared" si="267"/>
        <v>27.07</v>
      </c>
      <c r="Q3401" s="9" t="s">
        <v>1100</v>
      </c>
      <c r="R3401" s="9" t="s">
        <v>1101</v>
      </c>
      <c r="S3401" s="10">
        <f t="shared" si="268"/>
        <v>42026.920428240745</v>
      </c>
      <c r="T3401" s="10">
        <f t="shared" si="269"/>
        <v>42056.920428240745</v>
      </c>
      <c r="U3401">
        <f t="shared" si="265"/>
        <v>2015</v>
      </c>
    </row>
    <row r="3402" spans="1:21" ht="43.2" x14ac:dyDescent="0.3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6"/>
        <v>100</v>
      </c>
      <c r="P3402">
        <f t="shared" si="267"/>
        <v>118.13</v>
      </c>
      <c r="Q3402" s="9" t="s">
        <v>1100</v>
      </c>
      <c r="R3402" s="9" t="s">
        <v>1101</v>
      </c>
      <c r="S3402" s="10">
        <f t="shared" si="268"/>
        <v>41834.953865740739</v>
      </c>
      <c r="T3402" s="10">
        <f t="shared" si="269"/>
        <v>41879.953865740739</v>
      </c>
      <c r="U3402">
        <f t="shared" si="265"/>
        <v>2014</v>
      </c>
    </row>
    <row r="3403" spans="1:21" ht="57.6" x14ac:dyDescent="0.3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6"/>
        <v>102</v>
      </c>
      <c r="P3403">
        <f t="shared" si="267"/>
        <v>44.76</v>
      </c>
      <c r="Q3403" s="9" t="s">
        <v>1100</v>
      </c>
      <c r="R3403" s="9" t="s">
        <v>1101</v>
      </c>
      <c r="S3403" s="10">
        <f t="shared" si="268"/>
        <v>42193.723912037036</v>
      </c>
      <c r="T3403" s="10">
        <f t="shared" si="269"/>
        <v>42223.723912037036</v>
      </c>
      <c r="U3403">
        <f t="shared" si="265"/>
        <v>2015</v>
      </c>
    </row>
    <row r="3404" spans="1:21" ht="43.2" x14ac:dyDescent="0.3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6"/>
        <v>110</v>
      </c>
      <c r="P3404">
        <f t="shared" si="267"/>
        <v>99.79</v>
      </c>
      <c r="Q3404" s="9" t="s">
        <v>1100</v>
      </c>
      <c r="R3404" s="9" t="s">
        <v>1101</v>
      </c>
      <c r="S3404" s="10">
        <f t="shared" si="268"/>
        <v>42290.61855324074</v>
      </c>
      <c r="T3404" s="10">
        <f t="shared" si="269"/>
        <v>42320.104861111111</v>
      </c>
      <c r="U3404">
        <f t="shared" si="265"/>
        <v>2015</v>
      </c>
    </row>
    <row r="3405" spans="1:21" ht="43.2" x14ac:dyDescent="0.3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6"/>
        <v>100</v>
      </c>
      <c r="P3405">
        <f t="shared" si="267"/>
        <v>117.65</v>
      </c>
      <c r="Q3405" s="9" t="s">
        <v>1100</v>
      </c>
      <c r="R3405" s="9" t="s">
        <v>1101</v>
      </c>
      <c r="S3405" s="10">
        <f t="shared" si="268"/>
        <v>42150.462083333332</v>
      </c>
      <c r="T3405" s="10">
        <f t="shared" si="269"/>
        <v>42180.462083333332</v>
      </c>
      <c r="U3405">
        <f t="shared" si="265"/>
        <v>2015</v>
      </c>
    </row>
    <row r="3406" spans="1:21" ht="57.6" x14ac:dyDescent="0.3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6"/>
        <v>122</v>
      </c>
      <c r="P3406">
        <f t="shared" si="267"/>
        <v>203.33</v>
      </c>
      <c r="Q3406" s="9" t="s">
        <v>1100</v>
      </c>
      <c r="R3406" s="9" t="s">
        <v>1101</v>
      </c>
      <c r="S3406" s="10">
        <f t="shared" si="268"/>
        <v>42152.503495370373</v>
      </c>
      <c r="T3406" s="10">
        <f t="shared" si="269"/>
        <v>42172.503495370373</v>
      </c>
      <c r="U3406">
        <f t="shared" si="265"/>
        <v>2015</v>
      </c>
    </row>
    <row r="3407" spans="1:21" ht="43.2" x14ac:dyDescent="0.3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6"/>
        <v>138</v>
      </c>
      <c r="P3407">
        <f t="shared" si="267"/>
        <v>28.32</v>
      </c>
      <c r="Q3407" s="9" t="s">
        <v>1100</v>
      </c>
      <c r="R3407" s="9" t="s">
        <v>1101</v>
      </c>
      <c r="S3407" s="10">
        <f t="shared" si="268"/>
        <v>42410.017199074078</v>
      </c>
      <c r="T3407" s="10">
        <f t="shared" si="269"/>
        <v>42430.999305555553</v>
      </c>
      <c r="U3407">
        <f t="shared" si="265"/>
        <v>2016</v>
      </c>
    </row>
    <row r="3408" spans="1:21" ht="43.2" x14ac:dyDescent="0.3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6"/>
        <v>100</v>
      </c>
      <c r="P3408">
        <f t="shared" si="267"/>
        <v>110.23</v>
      </c>
      <c r="Q3408" s="9" t="s">
        <v>1100</v>
      </c>
      <c r="R3408" s="9" t="s">
        <v>1101</v>
      </c>
      <c r="S3408" s="10">
        <f t="shared" si="268"/>
        <v>41791.492777777778</v>
      </c>
      <c r="T3408" s="10">
        <f t="shared" si="269"/>
        <v>41836.492777777778</v>
      </c>
      <c r="U3408">
        <f t="shared" si="265"/>
        <v>2014</v>
      </c>
    </row>
    <row r="3409" spans="1:21" ht="57.6" x14ac:dyDescent="0.3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6"/>
        <v>107</v>
      </c>
      <c r="P3409">
        <f t="shared" si="267"/>
        <v>31.97</v>
      </c>
      <c r="Q3409" s="9" t="s">
        <v>1100</v>
      </c>
      <c r="R3409" s="9" t="s">
        <v>1101</v>
      </c>
      <c r="S3409" s="10">
        <f t="shared" si="268"/>
        <v>41796.422326388885</v>
      </c>
      <c r="T3409" s="10">
        <f t="shared" si="269"/>
        <v>41826.422326388885</v>
      </c>
      <c r="U3409">
        <f t="shared" si="265"/>
        <v>2014</v>
      </c>
    </row>
    <row r="3410" spans="1:21" ht="43.2" x14ac:dyDescent="0.3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6"/>
        <v>211</v>
      </c>
      <c r="P3410">
        <f t="shared" si="267"/>
        <v>58.61</v>
      </c>
      <c r="Q3410" s="9" t="s">
        <v>1100</v>
      </c>
      <c r="R3410" s="9" t="s">
        <v>1101</v>
      </c>
      <c r="S3410" s="10">
        <f t="shared" si="268"/>
        <v>41808.991944444446</v>
      </c>
      <c r="T3410" s="10">
        <f t="shared" si="269"/>
        <v>41838.991944444446</v>
      </c>
      <c r="U3410">
        <f t="shared" si="265"/>
        <v>2014</v>
      </c>
    </row>
    <row r="3411" spans="1:21" ht="43.2" x14ac:dyDescent="0.3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6"/>
        <v>124</v>
      </c>
      <c r="P3411">
        <f t="shared" si="267"/>
        <v>29.43</v>
      </c>
      <c r="Q3411" s="9" t="s">
        <v>1100</v>
      </c>
      <c r="R3411" s="9" t="s">
        <v>1101</v>
      </c>
      <c r="S3411" s="10">
        <f t="shared" si="268"/>
        <v>42544.814328703709</v>
      </c>
      <c r="T3411" s="10">
        <f t="shared" si="269"/>
        <v>42582.873611111107</v>
      </c>
      <c r="U3411">
        <f t="shared" si="265"/>
        <v>2016</v>
      </c>
    </row>
    <row r="3412" spans="1:21" ht="43.2" x14ac:dyDescent="0.3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6"/>
        <v>109</v>
      </c>
      <c r="P3412">
        <f t="shared" si="267"/>
        <v>81.38</v>
      </c>
      <c r="Q3412" s="9" t="s">
        <v>1100</v>
      </c>
      <c r="R3412" s="9" t="s">
        <v>1101</v>
      </c>
      <c r="S3412" s="10">
        <f t="shared" si="268"/>
        <v>42500.041550925926</v>
      </c>
      <c r="T3412" s="10">
        <f t="shared" si="269"/>
        <v>42527.291666666672</v>
      </c>
      <c r="U3412">
        <f t="shared" si="265"/>
        <v>2016</v>
      </c>
    </row>
    <row r="3413" spans="1:21" ht="43.2" x14ac:dyDescent="0.3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6"/>
        <v>104</v>
      </c>
      <c r="P3413">
        <f t="shared" si="267"/>
        <v>199.17</v>
      </c>
      <c r="Q3413" s="9" t="s">
        <v>1100</v>
      </c>
      <c r="R3413" s="9" t="s">
        <v>1101</v>
      </c>
      <c r="S3413" s="10">
        <f t="shared" si="268"/>
        <v>42265.022824074069</v>
      </c>
      <c r="T3413" s="10">
        <f t="shared" si="269"/>
        <v>42285.022824074069</v>
      </c>
      <c r="U3413">
        <f t="shared" si="265"/>
        <v>2015</v>
      </c>
    </row>
    <row r="3414" spans="1:21" ht="43.2" x14ac:dyDescent="0.3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6"/>
        <v>100</v>
      </c>
      <c r="P3414">
        <f t="shared" si="267"/>
        <v>115.38</v>
      </c>
      <c r="Q3414" s="9" t="s">
        <v>1100</v>
      </c>
      <c r="R3414" s="9" t="s">
        <v>1101</v>
      </c>
      <c r="S3414" s="10">
        <f t="shared" si="268"/>
        <v>41879.959050925929</v>
      </c>
      <c r="T3414" s="10">
        <f t="shared" si="269"/>
        <v>41909.959050925929</v>
      </c>
      <c r="U3414">
        <f t="shared" si="265"/>
        <v>2014</v>
      </c>
    </row>
    <row r="3415" spans="1:21" ht="57.6" x14ac:dyDescent="0.3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6"/>
        <v>130</v>
      </c>
      <c r="P3415">
        <f t="shared" si="267"/>
        <v>46.43</v>
      </c>
      <c r="Q3415" s="9" t="s">
        <v>1100</v>
      </c>
      <c r="R3415" s="9" t="s">
        <v>1101</v>
      </c>
      <c r="S3415" s="10">
        <f t="shared" si="268"/>
        <v>42053.733078703706</v>
      </c>
      <c r="T3415" s="10">
        <f t="shared" si="269"/>
        <v>42063.207638888889</v>
      </c>
      <c r="U3415">
        <f t="shared" si="265"/>
        <v>2015</v>
      </c>
    </row>
    <row r="3416" spans="1:21" ht="43.2" x14ac:dyDescent="0.3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6"/>
        <v>104</v>
      </c>
      <c r="P3416">
        <f t="shared" si="267"/>
        <v>70.569999999999993</v>
      </c>
      <c r="Q3416" s="9" t="s">
        <v>1100</v>
      </c>
      <c r="R3416" s="9" t="s">
        <v>1101</v>
      </c>
      <c r="S3416" s="10">
        <f t="shared" si="268"/>
        <v>42675.832465277781</v>
      </c>
      <c r="T3416" s="10">
        <f t="shared" si="269"/>
        <v>42705.332638888889</v>
      </c>
      <c r="U3416">
        <f t="shared" si="265"/>
        <v>2016</v>
      </c>
    </row>
    <row r="3417" spans="1:21" ht="43.2" x14ac:dyDescent="0.3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6"/>
        <v>100</v>
      </c>
      <c r="P3417">
        <f t="shared" si="267"/>
        <v>22.22</v>
      </c>
      <c r="Q3417" s="9" t="s">
        <v>1100</v>
      </c>
      <c r="R3417" s="9" t="s">
        <v>1101</v>
      </c>
      <c r="S3417" s="10">
        <f t="shared" si="268"/>
        <v>42467.144166666665</v>
      </c>
      <c r="T3417" s="10">
        <f t="shared" si="269"/>
        <v>42477.979166666672</v>
      </c>
      <c r="U3417">
        <f t="shared" si="265"/>
        <v>2016</v>
      </c>
    </row>
    <row r="3418" spans="1:21" ht="57.6" x14ac:dyDescent="0.3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6"/>
        <v>120</v>
      </c>
      <c r="P3418">
        <f t="shared" si="267"/>
        <v>159.47</v>
      </c>
      <c r="Q3418" s="9" t="s">
        <v>1100</v>
      </c>
      <c r="R3418" s="9" t="s">
        <v>1101</v>
      </c>
      <c r="S3418" s="10">
        <f t="shared" si="268"/>
        <v>42089.412557870368</v>
      </c>
      <c r="T3418" s="10">
        <f t="shared" si="269"/>
        <v>42117.770833333328</v>
      </c>
      <c r="U3418">
        <f t="shared" si="265"/>
        <v>2015</v>
      </c>
    </row>
    <row r="3419" spans="1:21" ht="43.2" x14ac:dyDescent="0.3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6"/>
        <v>100</v>
      </c>
      <c r="P3419">
        <f t="shared" si="267"/>
        <v>37.78</v>
      </c>
      <c r="Q3419" s="9" t="s">
        <v>1100</v>
      </c>
      <c r="R3419" s="9" t="s">
        <v>1101</v>
      </c>
      <c r="S3419" s="10">
        <f t="shared" si="268"/>
        <v>41894.91375</v>
      </c>
      <c r="T3419" s="10">
        <f t="shared" si="269"/>
        <v>41938.029861111114</v>
      </c>
      <c r="U3419">
        <f t="shared" si="265"/>
        <v>2014</v>
      </c>
    </row>
    <row r="3420" spans="1:21" ht="43.2" x14ac:dyDescent="0.3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6"/>
        <v>101</v>
      </c>
      <c r="P3420">
        <f t="shared" si="267"/>
        <v>72.05</v>
      </c>
      <c r="Q3420" s="9" t="s">
        <v>1100</v>
      </c>
      <c r="R3420" s="9" t="s">
        <v>1101</v>
      </c>
      <c r="S3420" s="10">
        <f t="shared" si="268"/>
        <v>41752.83457175926</v>
      </c>
      <c r="T3420" s="10">
        <f t="shared" si="269"/>
        <v>41782.83457175926</v>
      </c>
      <c r="U3420">
        <f t="shared" si="265"/>
        <v>2014</v>
      </c>
    </row>
    <row r="3421" spans="1:21" ht="57.6" x14ac:dyDescent="0.3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6"/>
        <v>107</v>
      </c>
      <c r="P3421">
        <f t="shared" si="267"/>
        <v>63.7</v>
      </c>
      <c r="Q3421" s="9" t="s">
        <v>1100</v>
      </c>
      <c r="R3421" s="9" t="s">
        <v>1101</v>
      </c>
      <c r="S3421" s="10">
        <f t="shared" si="268"/>
        <v>42448.821585648147</v>
      </c>
      <c r="T3421" s="10">
        <f t="shared" si="269"/>
        <v>42466.895833333328</v>
      </c>
      <c r="U3421">
        <f t="shared" si="265"/>
        <v>2016</v>
      </c>
    </row>
    <row r="3422" spans="1:21" ht="43.2" x14ac:dyDescent="0.3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6"/>
        <v>138</v>
      </c>
      <c r="P3422">
        <f t="shared" si="267"/>
        <v>28.41</v>
      </c>
      <c r="Q3422" s="9" t="s">
        <v>1100</v>
      </c>
      <c r="R3422" s="9" t="s">
        <v>1101</v>
      </c>
      <c r="S3422" s="10">
        <f t="shared" si="268"/>
        <v>42405.090300925927</v>
      </c>
      <c r="T3422" s="10">
        <f t="shared" si="269"/>
        <v>42414</v>
      </c>
      <c r="U3422">
        <f t="shared" si="265"/>
        <v>2016</v>
      </c>
    </row>
    <row r="3423" spans="1:21" ht="43.2" x14ac:dyDescent="0.3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6"/>
        <v>101</v>
      </c>
      <c r="P3423">
        <f t="shared" si="267"/>
        <v>103.21</v>
      </c>
      <c r="Q3423" s="9" t="s">
        <v>1100</v>
      </c>
      <c r="R3423" s="9" t="s">
        <v>1101</v>
      </c>
      <c r="S3423" s="10">
        <f t="shared" si="268"/>
        <v>42037.791238425925</v>
      </c>
      <c r="T3423" s="10">
        <f t="shared" si="269"/>
        <v>42067.791238425925</v>
      </c>
      <c r="U3423">
        <f t="shared" si="265"/>
        <v>2015</v>
      </c>
    </row>
    <row r="3424" spans="1:21" ht="43.2" x14ac:dyDescent="0.3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6"/>
        <v>109</v>
      </c>
      <c r="P3424">
        <f t="shared" si="267"/>
        <v>71.150000000000006</v>
      </c>
      <c r="Q3424" s="9" t="s">
        <v>1100</v>
      </c>
      <c r="R3424" s="9" t="s">
        <v>1101</v>
      </c>
      <c r="S3424" s="10">
        <f t="shared" si="268"/>
        <v>42323.562222222223</v>
      </c>
      <c r="T3424" s="10">
        <f t="shared" si="269"/>
        <v>42352</v>
      </c>
      <c r="U3424">
        <f t="shared" si="265"/>
        <v>2015</v>
      </c>
    </row>
    <row r="3425" spans="1:21" ht="43.2" x14ac:dyDescent="0.3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6"/>
        <v>140</v>
      </c>
      <c r="P3425">
        <f t="shared" si="267"/>
        <v>35</v>
      </c>
      <c r="Q3425" s="9" t="s">
        <v>1100</v>
      </c>
      <c r="R3425" s="9" t="s">
        <v>1101</v>
      </c>
      <c r="S3425" s="10">
        <f t="shared" si="268"/>
        <v>42088.911354166667</v>
      </c>
      <c r="T3425" s="10">
        <f t="shared" si="269"/>
        <v>42118.911354166667</v>
      </c>
      <c r="U3425">
        <f t="shared" si="265"/>
        <v>2015</v>
      </c>
    </row>
    <row r="3426" spans="1:21" ht="43.2" x14ac:dyDescent="0.3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6"/>
        <v>104</v>
      </c>
      <c r="P3426">
        <f t="shared" si="267"/>
        <v>81.78</v>
      </c>
      <c r="Q3426" s="9" t="s">
        <v>1100</v>
      </c>
      <c r="R3426" s="9" t="s">
        <v>1101</v>
      </c>
      <c r="S3426" s="10">
        <f t="shared" si="268"/>
        <v>42018.676898148144</v>
      </c>
      <c r="T3426" s="10">
        <f t="shared" si="269"/>
        <v>42040.290972222225</v>
      </c>
      <c r="U3426">
        <f t="shared" si="265"/>
        <v>2015</v>
      </c>
    </row>
    <row r="3427" spans="1:21" ht="43.2" x14ac:dyDescent="0.3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6"/>
        <v>103</v>
      </c>
      <c r="P3427">
        <f t="shared" si="267"/>
        <v>297.02999999999997</v>
      </c>
      <c r="Q3427" s="9" t="s">
        <v>1100</v>
      </c>
      <c r="R3427" s="9" t="s">
        <v>1101</v>
      </c>
      <c r="S3427" s="10">
        <f t="shared" si="268"/>
        <v>41884.617314814815</v>
      </c>
      <c r="T3427" s="10">
        <f t="shared" si="269"/>
        <v>41916.617314814815</v>
      </c>
      <c r="U3427">
        <f t="shared" si="265"/>
        <v>2014</v>
      </c>
    </row>
    <row r="3428" spans="1:21" ht="43.2" x14ac:dyDescent="0.3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6"/>
        <v>108</v>
      </c>
      <c r="P3428">
        <f t="shared" si="267"/>
        <v>46.61</v>
      </c>
      <c r="Q3428" s="9" t="s">
        <v>1100</v>
      </c>
      <c r="R3428" s="9" t="s">
        <v>1101</v>
      </c>
      <c r="S3428" s="10">
        <f t="shared" si="268"/>
        <v>41884.056747685187</v>
      </c>
      <c r="T3428" s="10">
        <f t="shared" si="269"/>
        <v>41903.083333333336</v>
      </c>
      <c r="U3428">
        <f t="shared" si="265"/>
        <v>2014</v>
      </c>
    </row>
    <row r="3429" spans="1:21" ht="43.2" x14ac:dyDescent="0.3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6"/>
        <v>100</v>
      </c>
      <c r="P3429">
        <f t="shared" si="267"/>
        <v>51.72</v>
      </c>
      <c r="Q3429" s="9" t="s">
        <v>1100</v>
      </c>
      <c r="R3429" s="9" t="s">
        <v>1101</v>
      </c>
      <c r="S3429" s="10">
        <f t="shared" si="268"/>
        <v>41792.645277777774</v>
      </c>
      <c r="T3429" s="10">
        <f t="shared" si="269"/>
        <v>41822.645277777774</v>
      </c>
      <c r="U3429">
        <f t="shared" si="265"/>
        <v>2014</v>
      </c>
    </row>
    <row r="3430" spans="1:21" ht="43.2" x14ac:dyDescent="0.3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6"/>
        <v>103</v>
      </c>
      <c r="P3430">
        <f t="shared" si="267"/>
        <v>40.29</v>
      </c>
      <c r="Q3430" s="9" t="s">
        <v>1100</v>
      </c>
      <c r="R3430" s="9" t="s">
        <v>1101</v>
      </c>
      <c r="S3430" s="10">
        <f t="shared" si="268"/>
        <v>42038.720451388886</v>
      </c>
      <c r="T3430" s="10">
        <f t="shared" si="269"/>
        <v>42063.708333333328</v>
      </c>
      <c r="U3430">
        <f t="shared" si="265"/>
        <v>2015</v>
      </c>
    </row>
    <row r="3431" spans="1:21" ht="43.2" x14ac:dyDescent="0.3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6"/>
        <v>130</v>
      </c>
      <c r="P3431">
        <f t="shared" si="267"/>
        <v>16.25</v>
      </c>
      <c r="Q3431" s="9" t="s">
        <v>1100</v>
      </c>
      <c r="R3431" s="9" t="s">
        <v>1101</v>
      </c>
      <c r="S3431" s="10">
        <f t="shared" si="268"/>
        <v>42662.021539351852</v>
      </c>
      <c r="T3431" s="10">
        <f t="shared" si="269"/>
        <v>42676.021539351852</v>
      </c>
      <c r="U3431">
        <f t="shared" si="265"/>
        <v>2016</v>
      </c>
    </row>
    <row r="3432" spans="1:21" ht="43.2" x14ac:dyDescent="0.3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6"/>
        <v>109</v>
      </c>
      <c r="P3432">
        <f t="shared" si="267"/>
        <v>30.15</v>
      </c>
      <c r="Q3432" s="9" t="s">
        <v>1100</v>
      </c>
      <c r="R3432" s="9" t="s">
        <v>1101</v>
      </c>
      <c r="S3432" s="10">
        <f t="shared" si="268"/>
        <v>41820.945613425924</v>
      </c>
      <c r="T3432" s="10">
        <f t="shared" si="269"/>
        <v>41850.945613425924</v>
      </c>
      <c r="U3432">
        <f t="shared" si="265"/>
        <v>2014</v>
      </c>
    </row>
    <row r="3433" spans="1:21" ht="43.2" x14ac:dyDescent="0.3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6"/>
        <v>100</v>
      </c>
      <c r="P3433">
        <f t="shared" si="267"/>
        <v>95.24</v>
      </c>
      <c r="Q3433" s="9" t="s">
        <v>1100</v>
      </c>
      <c r="R3433" s="9" t="s">
        <v>1101</v>
      </c>
      <c r="S3433" s="10">
        <f t="shared" si="268"/>
        <v>41839.730937500004</v>
      </c>
      <c r="T3433" s="10">
        <f t="shared" si="269"/>
        <v>41869.730937500004</v>
      </c>
      <c r="U3433">
        <f t="shared" si="265"/>
        <v>2014</v>
      </c>
    </row>
    <row r="3434" spans="1:21" ht="43.2" x14ac:dyDescent="0.3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6"/>
        <v>110</v>
      </c>
      <c r="P3434">
        <f t="shared" si="267"/>
        <v>52.21</v>
      </c>
      <c r="Q3434" s="9" t="s">
        <v>1100</v>
      </c>
      <c r="R3434" s="9" t="s">
        <v>1101</v>
      </c>
      <c r="S3434" s="10">
        <f t="shared" si="268"/>
        <v>42380.581180555557</v>
      </c>
      <c r="T3434" s="10">
        <f t="shared" si="269"/>
        <v>42405.916666666672</v>
      </c>
      <c r="U3434">
        <f t="shared" si="265"/>
        <v>2016</v>
      </c>
    </row>
    <row r="3435" spans="1:21" ht="43.2" x14ac:dyDescent="0.3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6"/>
        <v>100</v>
      </c>
      <c r="P3435">
        <f t="shared" si="267"/>
        <v>134.15</v>
      </c>
      <c r="Q3435" s="9" t="s">
        <v>1100</v>
      </c>
      <c r="R3435" s="9" t="s">
        <v>1101</v>
      </c>
      <c r="S3435" s="10">
        <f t="shared" si="268"/>
        <v>41776.063136574077</v>
      </c>
      <c r="T3435" s="10">
        <f t="shared" si="269"/>
        <v>41807.125</v>
      </c>
      <c r="U3435">
        <f t="shared" si="265"/>
        <v>2014</v>
      </c>
    </row>
    <row r="3436" spans="1:21" ht="43.2" x14ac:dyDescent="0.3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6"/>
        <v>106</v>
      </c>
      <c r="P3436">
        <f t="shared" si="267"/>
        <v>62.83</v>
      </c>
      <c r="Q3436" s="9" t="s">
        <v>1100</v>
      </c>
      <c r="R3436" s="9" t="s">
        <v>1101</v>
      </c>
      <c r="S3436" s="10">
        <f t="shared" si="268"/>
        <v>41800.380428240744</v>
      </c>
      <c r="T3436" s="10">
        <f t="shared" si="269"/>
        <v>41830.380428240744</v>
      </c>
      <c r="U3436">
        <f t="shared" si="265"/>
        <v>2014</v>
      </c>
    </row>
    <row r="3437" spans="1:21" ht="43.2" x14ac:dyDescent="0.3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6"/>
        <v>112</v>
      </c>
      <c r="P3437">
        <f t="shared" si="267"/>
        <v>58.95</v>
      </c>
      <c r="Q3437" s="9" t="s">
        <v>1100</v>
      </c>
      <c r="R3437" s="9" t="s">
        <v>1101</v>
      </c>
      <c r="S3437" s="10">
        <f t="shared" si="268"/>
        <v>42572.61681712963</v>
      </c>
      <c r="T3437" s="10">
        <f t="shared" si="269"/>
        <v>42589.125</v>
      </c>
      <c r="U3437">
        <f t="shared" si="265"/>
        <v>2016</v>
      </c>
    </row>
    <row r="3438" spans="1:21" ht="43.2" x14ac:dyDescent="0.3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6"/>
        <v>106</v>
      </c>
      <c r="P3438">
        <f t="shared" si="267"/>
        <v>143.11000000000001</v>
      </c>
      <c r="Q3438" s="9" t="s">
        <v>1100</v>
      </c>
      <c r="R3438" s="9" t="s">
        <v>1101</v>
      </c>
      <c r="S3438" s="10">
        <f t="shared" si="268"/>
        <v>41851.541585648149</v>
      </c>
      <c r="T3438" s="10">
        <f t="shared" si="269"/>
        <v>41872.686111111114</v>
      </c>
      <c r="U3438">
        <f t="shared" ref="U3438:U3501" si="270">YEAR(S3438)</f>
        <v>2014</v>
      </c>
    </row>
    <row r="3439" spans="1:21" ht="57.6" x14ac:dyDescent="0.3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6"/>
        <v>101</v>
      </c>
      <c r="P3439">
        <f t="shared" si="267"/>
        <v>84.17</v>
      </c>
      <c r="Q3439" s="9" t="s">
        <v>1100</v>
      </c>
      <c r="R3439" s="9" t="s">
        <v>1101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6"/>
        <v>104</v>
      </c>
      <c r="P3440">
        <f t="shared" si="267"/>
        <v>186.07</v>
      </c>
      <c r="Q3440" s="9" t="s">
        <v>1100</v>
      </c>
      <c r="R3440" s="9" t="s">
        <v>1101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6"/>
        <v>135</v>
      </c>
      <c r="P3441">
        <f t="shared" si="267"/>
        <v>89.79</v>
      </c>
      <c r="Q3441" s="9" t="s">
        <v>1100</v>
      </c>
      <c r="R3441" s="9" t="s">
        <v>1101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6"/>
        <v>105</v>
      </c>
      <c r="P3442">
        <f t="shared" si="267"/>
        <v>64.16</v>
      </c>
      <c r="Q3442" s="9" t="s">
        <v>1100</v>
      </c>
      <c r="R3442" s="9" t="s">
        <v>1101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6"/>
        <v>103</v>
      </c>
      <c r="P3443">
        <f t="shared" si="267"/>
        <v>59.65</v>
      </c>
      <c r="Q3443" s="9" t="s">
        <v>1100</v>
      </c>
      <c r="R3443" s="9" t="s">
        <v>1101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6"/>
        <v>100</v>
      </c>
      <c r="P3444">
        <f t="shared" si="267"/>
        <v>31.25</v>
      </c>
      <c r="Q3444" s="9" t="s">
        <v>1100</v>
      </c>
      <c r="R3444" s="9" t="s">
        <v>1101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6"/>
        <v>186</v>
      </c>
      <c r="P3445">
        <f t="shared" si="267"/>
        <v>41.22</v>
      </c>
      <c r="Q3445" s="9" t="s">
        <v>1100</v>
      </c>
      <c r="R3445" s="9" t="s">
        <v>1101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6"/>
        <v>289</v>
      </c>
      <c r="P3446">
        <f t="shared" si="267"/>
        <v>43.35</v>
      </c>
      <c r="Q3446" s="9" t="s">
        <v>1100</v>
      </c>
      <c r="R3446" s="9" t="s">
        <v>1101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6"/>
        <v>100</v>
      </c>
      <c r="P3447">
        <f t="shared" si="267"/>
        <v>64.52</v>
      </c>
      <c r="Q3447" s="9" t="s">
        <v>1100</v>
      </c>
      <c r="R3447" s="9" t="s">
        <v>1101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6"/>
        <v>108</v>
      </c>
      <c r="P3448">
        <f t="shared" si="267"/>
        <v>43.28</v>
      </c>
      <c r="Q3448" s="9" t="s">
        <v>1100</v>
      </c>
      <c r="R3448" s="9" t="s">
        <v>1101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6"/>
        <v>108</v>
      </c>
      <c r="P3449">
        <f t="shared" si="267"/>
        <v>77</v>
      </c>
      <c r="Q3449" s="9" t="s">
        <v>1100</v>
      </c>
      <c r="R3449" s="9" t="s">
        <v>1101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6"/>
        <v>110</v>
      </c>
      <c r="P3450">
        <f t="shared" si="267"/>
        <v>51.22</v>
      </c>
      <c r="Q3450" s="9" t="s">
        <v>1100</v>
      </c>
      <c r="R3450" s="9" t="s">
        <v>1101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6"/>
        <v>171</v>
      </c>
      <c r="P3451">
        <f t="shared" si="267"/>
        <v>68.25</v>
      </c>
      <c r="Q3451" s="9" t="s">
        <v>1100</v>
      </c>
      <c r="R3451" s="9" t="s">
        <v>1101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6"/>
        <v>152</v>
      </c>
      <c r="P3452">
        <f t="shared" si="267"/>
        <v>19.489999999999998</v>
      </c>
      <c r="Q3452" s="9" t="s">
        <v>1100</v>
      </c>
      <c r="R3452" s="9" t="s">
        <v>1101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6"/>
        <v>101</v>
      </c>
      <c r="P3453">
        <f t="shared" si="267"/>
        <v>41.13</v>
      </c>
      <c r="Q3453" s="9" t="s">
        <v>1100</v>
      </c>
      <c r="R3453" s="9" t="s">
        <v>1101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6"/>
        <v>153</v>
      </c>
      <c r="P3454">
        <f t="shared" si="267"/>
        <v>41.41</v>
      </c>
      <c r="Q3454" s="9" t="s">
        <v>1100</v>
      </c>
      <c r="R3454" s="9" t="s">
        <v>1101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6"/>
        <v>128</v>
      </c>
      <c r="P3455">
        <f t="shared" si="267"/>
        <v>27.5</v>
      </c>
      <c r="Q3455" s="9" t="s">
        <v>1100</v>
      </c>
      <c r="R3455" s="9" t="s">
        <v>1101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6"/>
        <v>101</v>
      </c>
      <c r="P3456">
        <f t="shared" si="267"/>
        <v>33.57</v>
      </c>
      <c r="Q3456" s="9" t="s">
        <v>1100</v>
      </c>
      <c r="R3456" s="9" t="s">
        <v>1101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6"/>
        <v>101</v>
      </c>
      <c r="P3457">
        <f t="shared" si="267"/>
        <v>145.87</v>
      </c>
      <c r="Q3457" s="9" t="s">
        <v>1100</v>
      </c>
      <c r="R3457" s="9" t="s">
        <v>1101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1">ROUND(E3458/D3458*100,0)</f>
        <v>191</v>
      </c>
      <c r="P3458">
        <f t="shared" si="267"/>
        <v>358.69</v>
      </c>
      <c r="Q3458" s="9" t="s">
        <v>1100</v>
      </c>
      <c r="R3458" s="9" t="s">
        <v>1101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1"/>
        <v>140</v>
      </c>
      <c r="P3459">
        <f t="shared" ref="P3459:P3522" si="272">IFERROR(ROUND(E3459/L3459,2),0)</f>
        <v>50.98</v>
      </c>
      <c r="Q3459" s="9" t="s">
        <v>1100</v>
      </c>
      <c r="R3459" s="9" t="s">
        <v>1101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  <c r="U3459">
        <f t="shared" si="270"/>
        <v>2015</v>
      </c>
    </row>
    <row r="3460" spans="1:21" ht="43.2" x14ac:dyDescent="0.3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1"/>
        <v>124</v>
      </c>
      <c r="P3460">
        <f t="shared" si="272"/>
        <v>45.04</v>
      </c>
      <c r="Q3460" s="9" t="s">
        <v>1100</v>
      </c>
      <c r="R3460" s="9" t="s">
        <v>1101</v>
      </c>
      <c r="S3460" s="10">
        <f t="shared" si="273"/>
        <v>42011.202581018515</v>
      </c>
      <c r="T3460" s="10">
        <f t="shared" si="274"/>
        <v>42038.185416666667</v>
      </c>
      <c r="U3460">
        <f t="shared" si="270"/>
        <v>2015</v>
      </c>
    </row>
    <row r="3461" spans="1:21" ht="43.2" x14ac:dyDescent="0.3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1"/>
        <v>126</v>
      </c>
      <c r="P3461">
        <f t="shared" si="272"/>
        <v>17.53</v>
      </c>
      <c r="Q3461" s="9" t="s">
        <v>1100</v>
      </c>
      <c r="R3461" s="9" t="s">
        <v>1101</v>
      </c>
      <c r="S3461" s="10">
        <f t="shared" si="273"/>
        <v>42480.479861111111</v>
      </c>
      <c r="T3461" s="10">
        <f t="shared" si="274"/>
        <v>42510.479861111111</v>
      </c>
      <c r="U3461">
        <f t="shared" si="270"/>
        <v>2016</v>
      </c>
    </row>
    <row r="3462" spans="1:21" ht="43.2" x14ac:dyDescent="0.3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1"/>
        <v>190</v>
      </c>
      <c r="P3462">
        <f t="shared" si="272"/>
        <v>50</v>
      </c>
      <c r="Q3462" s="9" t="s">
        <v>1100</v>
      </c>
      <c r="R3462" s="9" t="s">
        <v>1101</v>
      </c>
      <c r="S3462" s="10">
        <f t="shared" si="273"/>
        <v>41852.527222222219</v>
      </c>
      <c r="T3462" s="10">
        <f t="shared" si="274"/>
        <v>41866.527222222219</v>
      </c>
      <c r="U3462">
        <f t="shared" si="270"/>
        <v>2014</v>
      </c>
    </row>
    <row r="3463" spans="1:21" ht="43.2" x14ac:dyDescent="0.3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1"/>
        <v>139</v>
      </c>
      <c r="P3463">
        <f t="shared" si="272"/>
        <v>57.92</v>
      </c>
      <c r="Q3463" s="9" t="s">
        <v>1100</v>
      </c>
      <c r="R3463" s="9" t="s">
        <v>1101</v>
      </c>
      <c r="S3463" s="10">
        <f t="shared" si="273"/>
        <v>42643.632858796293</v>
      </c>
      <c r="T3463" s="10">
        <f t="shared" si="274"/>
        <v>42672.125</v>
      </c>
      <c r="U3463">
        <f t="shared" si="270"/>
        <v>2016</v>
      </c>
    </row>
    <row r="3464" spans="1:21" ht="43.2" x14ac:dyDescent="0.3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1"/>
        <v>202</v>
      </c>
      <c r="P3464">
        <f t="shared" si="272"/>
        <v>29.71</v>
      </c>
      <c r="Q3464" s="9" t="s">
        <v>1100</v>
      </c>
      <c r="R3464" s="9" t="s">
        <v>1101</v>
      </c>
      <c r="S3464" s="10">
        <f t="shared" si="273"/>
        <v>42179.898472222223</v>
      </c>
      <c r="T3464" s="10">
        <f t="shared" si="274"/>
        <v>42195.75</v>
      </c>
      <c r="U3464">
        <f t="shared" si="270"/>
        <v>2015</v>
      </c>
    </row>
    <row r="3465" spans="1:21" ht="43.2" x14ac:dyDescent="0.3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1"/>
        <v>103</v>
      </c>
      <c r="P3465">
        <f t="shared" si="272"/>
        <v>90.68</v>
      </c>
      <c r="Q3465" s="9" t="s">
        <v>1100</v>
      </c>
      <c r="R3465" s="9" t="s">
        <v>1101</v>
      </c>
      <c r="S3465" s="10">
        <f t="shared" si="273"/>
        <v>42612.918807870374</v>
      </c>
      <c r="T3465" s="10">
        <f t="shared" si="274"/>
        <v>42654.165972222225</v>
      </c>
      <c r="U3465">
        <f t="shared" si="270"/>
        <v>2016</v>
      </c>
    </row>
    <row r="3466" spans="1:21" ht="57.6" x14ac:dyDescent="0.3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1"/>
        <v>102</v>
      </c>
      <c r="P3466">
        <f t="shared" si="272"/>
        <v>55.01</v>
      </c>
      <c r="Q3466" s="9" t="s">
        <v>1100</v>
      </c>
      <c r="R3466" s="9" t="s">
        <v>1101</v>
      </c>
      <c r="S3466" s="10">
        <f t="shared" si="273"/>
        <v>42575.130057870367</v>
      </c>
      <c r="T3466" s="10">
        <f t="shared" si="274"/>
        <v>42605.130057870367</v>
      </c>
      <c r="U3466">
        <f t="shared" si="270"/>
        <v>2016</v>
      </c>
    </row>
    <row r="3467" spans="1:21" ht="43.2" x14ac:dyDescent="0.3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1"/>
        <v>103</v>
      </c>
      <c r="P3467">
        <f t="shared" si="272"/>
        <v>57.22</v>
      </c>
      <c r="Q3467" s="9" t="s">
        <v>1100</v>
      </c>
      <c r="R3467" s="9" t="s">
        <v>1101</v>
      </c>
      <c r="S3467" s="10">
        <f t="shared" si="273"/>
        <v>42200.625833333332</v>
      </c>
      <c r="T3467" s="10">
        <f t="shared" si="274"/>
        <v>42225.666666666672</v>
      </c>
      <c r="U3467">
        <f t="shared" si="270"/>
        <v>2015</v>
      </c>
    </row>
    <row r="3468" spans="1:21" ht="43.2" x14ac:dyDescent="0.3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1"/>
        <v>127</v>
      </c>
      <c r="P3468">
        <f t="shared" si="272"/>
        <v>72.95</v>
      </c>
      <c r="Q3468" s="9" t="s">
        <v>1100</v>
      </c>
      <c r="R3468" s="9" t="s">
        <v>1101</v>
      </c>
      <c r="S3468" s="10">
        <f t="shared" si="273"/>
        <v>42420.019097222219</v>
      </c>
      <c r="T3468" s="10">
        <f t="shared" si="274"/>
        <v>42479.977430555555</v>
      </c>
      <c r="U3468">
        <f t="shared" si="270"/>
        <v>2016</v>
      </c>
    </row>
    <row r="3469" spans="1:21" x14ac:dyDescent="0.3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1"/>
        <v>101</v>
      </c>
      <c r="P3469">
        <f t="shared" si="272"/>
        <v>64.47</v>
      </c>
      <c r="Q3469" s="9" t="s">
        <v>1100</v>
      </c>
      <c r="R3469" s="9" t="s">
        <v>1101</v>
      </c>
      <c r="S3469" s="10">
        <f t="shared" si="273"/>
        <v>42053.671666666662</v>
      </c>
      <c r="T3469" s="10">
        <f t="shared" si="274"/>
        <v>42083.630000000005</v>
      </c>
      <c r="U3469">
        <f t="shared" si="270"/>
        <v>2015</v>
      </c>
    </row>
    <row r="3470" spans="1:21" ht="43.2" x14ac:dyDescent="0.3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1"/>
        <v>122</v>
      </c>
      <c r="P3470">
        <f t="shared" si="272"/>
        <v>716.35</v>
      </c>
      <c r="Q3470" s="9" t="s">
        <v>1100</v>
      </c>
      <c r="R3470" s="9" t="s">
        <v>1101</v>
      </c>
      <c r="S3470" s="10">
        <f t="shared" si="273"/>
        <v>42605.765381944439</v>
      </c>
      <c r="T3470" s="10">
        <f t="shared" si="274"/>
        <v>42634.125</v>
      </c>
      <c r="U3470">
        <f t="shared" si="270"/>
        <v>2016</v>
      </c>
    </row>
    <row r="3471" spans="1:21" ht="57.6" x14ac:dyDescent="0.3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1"/>
        <v>113</v>
      </c>
      <c r="P3471">
        <f t="shared" si="272"/>
        <v>50.4</v>
      </c>
      <c r="Q3471" s="9" t="s">
        <v>1100</v>
      </c>
      <c r="R3471" s="9" t="s">
        <v>1101</v>
      </c>
      <c r="S3471" s="10">
        <f t="shared" si="273"/>
        <v>42458.641724537039</v>
      </c>
      <c r="T3471" s="10">
        <f t="shared" si="274"/>
        <v>42488.641724537039</v>
      </c>
      <c r="U3471">
        <f t="shared" si="270"/>
        <v>2016</v>
      </c>
    </row>
    <row r="3472" spans="1:21" ht="28.8" x14ac:dyDescent="0.3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1"/>
        <v>150</v>
      </c>
      <c r="P3472">
        <f t="shared" si="272"/>
        <v>41.67</v>
      </c>
      <c r="Q3472" s="9" t="s">
        <v>1100</v>
      </c>
      <c r="R3472" s="9" t="s">
        <v>1101</v>
      </c>
      <c r="S3472" s="10">
        <f t="shared" si="273"/>
        <v>42529.022013888884</v>
      </c>
      <c r="T3472" s="10">
        <f t="shared" si="274"/>
        <v>42566.901388888888</v>
      </c>
      <c r="U3472">
        <f t="shared" si="270"/>
        <v>2016</v>
      </c>
    </row>
    <row r="3473" spans="1:21" ht="43.2" x14ac:dyDescent="0.3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1"/>
        <v>215</v>
      </c>
      <c r="P3473">
        <f t="shared" si="272"/>
        <v>35.770000000000003</v>
      </c>
      <c r="Q3473" s="9" t="s">
        <v>1100</v>
      </c>
      <c r="R3473" s="9" t="s">
        <v>1101</v>
      </c>
      <c r="S3473" s="10">
        <f t="shared" si="273"/>
        <v>41841.820486111108</v>
      </c>
      <c r="T3473" s="10">
        <f t="shared" si="274"/>
        <v>41882.833333333336</v>
      </c>
      <c r="U3473">
        <f t="shared" si="270"/>
        <v>2014</v>
      </c>
    </row>
    <row r="3474" spans="1:21" ht="43.2" x14ac:dyDescent="0.3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1"/>
        <v>102</v>
      </c>
      <c r="P3474">
        <f t="shared" si="272"/>
        <v>88.74</v>
      </c>
      <c r="Q3474" s="9" t="s">
        <v>1100</v>
      </c>
      <c r="R3474" s="9" t="s">
        <v>1101</v>
      </c>
      <c r="S3474" s="10">
        <f t="shared" si="273"/>
        <v>41928.170497685183</v>
      </c>
      <c r="T3474" s="10">
        <f t="shared" si="274"/>
        <v>41949.249305555553</v>
      </c>
      <c r="U3474">
        <f t="shared" si="270"/>
        <v>2014</v>
      </c>
    </row>
    <row r="3475" spans="1:21" ht="43.2" x14ac:dyDescent="0.3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1"/>
        <v>100</v>
      </c>
      <c r="P3475">
        <f t="shared" si="272"/>
        <v>148.47999999999999</v>
      </c>
      <c r="Q3475" s="9" t="s">
        <v>1100</v>
      </c>
      <c r="R3475" s="9" t="s">
        <v>1101</v>
      </c>
      <c r="S3475" s="10">
        <f t="shared" si="273"/>
        <v>42062.834444444445</v>
      </c>
      <c r="T3475" s="10">
        <f t="shared" si="274"/>
        <v>42083.852083333331</v>
      </c>
      <c r="U3475">
        <f t="shared" si="270"/>
        <v>2015</v>
      </c>
    </row>
    <row r="3476" spans="1:21" ht="43.2" x14ac:dyDescent="0.3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1"/>
        <v>101</v>
      </c>
      <c r="P3476">
        <f t="shared" si="272"/>
        <v>51.79</v>
      </c>
      <c r="Q3476" s="9" t="s">
        <v>1100</v>
      </c>
      <c r="R3476" s="9" t="s">
        <v>1101</v>
      </c>
      <c r="S3476" s="10">
        <f t="shared" si="273"/>
        <v>42541.501516203702</v>
      </c>
      <c r="T3476" s="10">
        <f t="shared" si="274"/>
        <v>42571.501516203702</v>
      </c>
      <c r="U3476">
        <f t="shared" si="270"/>
        <v>2016</v>
      </c>
    </row>
    <row r="3477" spans="1:21" ht="43.2" x14ac:dyDescent="0.3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1"/>
        <v>113</v>
      </c>
      <c r="P3477">
        <f t="shared" si="272"/>
        <v>20</v>
      </c>
      <c r="Q3477" s="9" t="s">
        <v>1100</v>
      </c>
      <c r="R3477" s="9" t="s">
        <v>1101</v>
      </c>
      <c r="S3477" s="10">
        <f t="shared" si="273"/>
        <v>41918.880833333329</v>
      </c>
      <c r="T3477" s="10">
        <f t="shared" si="274"/>
        <v>41946</v>
      </c>
      <c r="U3477">
        <f t="shared" si="270"/>
        <v>2014</v>
      </c>
    </row>
    <row r="3478" spans="1:21" ht="43.2" x14ac:dyDescent="0.3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1"/>
        <v>104</v>
      </c>
      <c r="P3478">
        <f t="shared" si="272"/>
        <v>52</v>
      </c>
      <c r="Q3478" s="9" t="s">
        <v>1100</v>
      </c>
      <c r="R3478" s="9" t="s">
        <v>1101</v>
      </c>
      <c r="S3478" s="10">
        <f t="shared" si="273"/>
        <v>41921.279976851853</v>
      </c>
      <c r="T3478" s="10">
        <f t="shared" si="274"/>
        <v>41939.125</v>
      </c>
      <c r="U3478">
        <f t="shared" si="270"/>
        <v>2014</v>
      </c>
    </row>
    <row r="3479" spans="1:21" ht="43.2" x14ac:dyDescent="0.3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1"/>
        <v>115</v>
      </c>
      <c r="P3479">
        <f t="shared" si="272"/>
        <v>53.23</v>
      </c>
      <c r="Q3479" s="9" t="s">
        <v>1100</v>
      </c>
      <c r="R3479" s="9" t="s">
        <v>1101</v>
      </c>
      <c r="S3479" s="10">
        <f t="shared" si="273"/>
        <v>42128.736608796295</v>
      </c>
      <c r="T3479" s="10">
        <f t="shared" si="274"/>
        <v>42141.125</v>
      </c>
      <c r="U3479">
        <f t="shared" si="270"/>
        <v>2015</v>
      </c>
    </row>
    <row r="3480" spans="1:21" ht="43.2" x14ac:dyDescent="0.3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1"/>
        <v>113</v>
      </c>
      <c r="P3480">
        <f t="shared" si="272"/>
        <v>39.6</v>
      </c>
      <c r="Q3480" s="9" t="s">
        <v>1100</v>
      </c>
      <c r="R3480" s="9" t="s">
        <v>1101</v>
      </c>
      <c r="S3480" s="10">
        <f t="shared" si="273"/>
        <v>42053.916921296302</v>
      </c>
      <c r="T3480" s="10">
        <f t="shared" si="274"/>
        <v>42079.875</v>
      </c>
      <c r="U3480">
        <f t="shared" si="270"/>
        <v>2015</v>
      </c>
    </row>
    <row r="3481" spans="1:21" ht="43.2" x14ac:dyDescent="0.3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1"/>
        <v>128</v>
      </c>
      <c r="P3481">
        <f t="shared" si="272"/>
        <v>34.25</v>
      </c>
      <c r="Q3481" s="9" t="s">
        <v>1100</v>
      </c>
      <c r="R3481" s="9" t="s">
        <v>1101</v>
      </c>
      <c r="S3481" s="10">
        <f t="shared" si="273"/>
        <v>41781.855092592588</v>
      </c>
      <c r="T3481" s="10">
        <f t="shared" si="274"/>
        <v>41811.855092592588</v>
      </c>
      <c r="U3481">
        <f t="shared" si="270"/>
        <v>2014</v>
      </c>
    </row>
    <row r="3482" spans="1:21" ht="43.2" x14ac:dyDescent="0.3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1"/>
        <v>143</v>
      </c>
      <c r="P3482">
        <f t="shared" si="272"/>
        <v>164.62</v>
      </c>
      <c r="Q3482" s="9" t="s">
        <v>1100</v>
      </c>
      <c r="R3482" s="9" t="s">
        <v>1101</v>
      </c>
      <c r="S3482" s="10">
        <f t="shared" si="273"/>
        <v>42171.317442129628</v>
      </c>
      <c r="T3482" s="10">
        <f t="shared" si="274"/>
        <v>42195.875</v>
      </c>
      <c r="U3482">
        <f t="shared" si="270"/>
        <v>2015</v>
      </c>
    </row>
    <row r="3483" spans="1:21" ht="43.2" x14ac:dyDescent="0.3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1"/>
        <v>119</v>
      </c>
      <c r="P3483">
        <f t="shared" si="272"/>
        <v>125.05</v>
      </c>
      <c r="Q3483" s="9" t="s">
        <v>1100</v>
      </c>
      <c r="R3483" s="9" t="s">
        <v>1101</v>
      </c>
      <c r="S3483" s="10">
        <f t="shared" si="273"/>
        <v>41989.24754629629</v>
      </c>
      <c r="T3483" s="10">
        <f t="shared" si="274"/>
        <v>42006.24754629629</v>
      </c>
      <c r="U3483">
        <f t="shared" si="270"/>
        <v>2014</v>
      </c>
    </row>
    <row r="3484" spans="1:21" ht="43.2" x14ac:dyDescent="0.3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1"/>
        <v>138</v>
      </c>
      <c r="P3484">
        <f t="shared" si="272"/>
        <v>51.88</v>
      </c>
      <c r="Q3484" s="9" t="s">
        <v>1100</v>
      </c>
      <c r="R3484" s="9" t="s">
        <v>1101</v>
      </c>
      <c r="S3484" s="10">
        <f t="shared" si="273"/>
        <v>41796.771597222221</v>
      </c>
      <c r="T3484" s="10">
        <f t="shared" si="274"/>
        <v>41826.771597222221</v>
      </c>
      <c r="U3484">
        <f t="shared" si="270"/>
        <v>2014</v>
      </c>
    </row>
    <row r="3485" spans="1:21" ht="43.2" x14ac:dyDescent="0.3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1"/>
        <v>160</v>
      </c>
      <c r="P3485">
        <f t="shared" si="272"/>
        <v>40.29</v>
      </c>
      <c r="Q3485" s="9" t="s">
        <v>1100</v>
      </c>
      <c r="R3485" s="9" t="s">
        <v>1101</v>
      </c>
      <c r="S3485" s="10">
        <f t="shared" si="273"/>
        <v>41793.668761574074</v>
      </c>
      <c r="T3485" s="10">
        <f t="shared" si="274"/>
        <v>41823.668761574074</v>
      </c>
      <c r="U3485">
        <f t="shared" si="270"/>
        <v>2014</v>
      </c>
    </row>
    <row r="3486" spans="1:21" ht="57.6" x14ac:dyDescent="0.3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1"/>
        <v>114</v>
      </c>
      <c r="P3486">
        <f t="shared" si="272"/>
        <v>64.91</v>
      </c>
      <c r="Q3486" s="9" t="s">
        <v>1100</v>
      </c>
      <c r="R3486" s="9" t="s">
        <v>1101</v>
      </c>
      <c r="S3486" s="10">
        <f t="shared" si="273"/>
        <v>42506.760405092587</v>
      </c>
      <c r="T3486" s="10">
        <f t="shared" si="274"/>
        <v>42536.760405092587</v>
      </c>
      <c r="U3486">
        <f t="shared" si="270"/>
        <v>2016</v>
      </c>
    </row>
    <row r="3487" spans="1:21" ht="43.2" x14ac:dyDescent="0.3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1"/>
        <v>101</v>
      </c>
      <c r="P3487">
        <f t="shared" si="272"/>
        <v>55.33</v>
      </c>
      <c r="Q3487" s="9" t="s">
        <v>1100</v>
      </c>
      <c r="R3487" s="9" t="s">
        <v>1101</v>
      </c>
      <c r="S3487" s="10">
        <f t="shared" si="273"/>
        <v>42372.693055555559</v>
      </c>
      <c r="T3487" s="10">
        <f t="shared" si="274"/>
        <v>42402.693055555559</v>
      </c>
      <c r="U3487">
        <f t="shared" si="270"/>
        <v>2016</v>
      </c>
    </row>
    <row r="3488" spans="1:21" ht="43.2" x14ac:dyDescent="0.3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1"/>
        <v>155</v>
      </c>
      <c r="P3488">
        <f t="shared" si="272"/>
        <v>83.14</v>
      </c>
      <c r="Q3488" s="9" t="s">
        <v>1100</v>
      </c>
      <c r="R3488" s="9" t="s">
        <v>1101</v>
      </c>
      <c r="S3488" s="10">
        <f t="shared" si="273"/>
        <v>42126.87501157407</v>
      </c>
      <c r="T3488" s="10">
        <f t="shared" si="274"/>
        <v>42158.290972222225</v>
      </c>
      <c r="U3488">
        <f t="shared" si="270"/>
        <v>2015</v>
      </c>
    </row>
    <row r="3489" spans="1:21" ht="43.2" x14ac:dyDescent="0.3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1"/>
        <v>128</v>
      </c>
      <c r="P3489">
        <f t="shared" si="272"/>
        <v>38.71</v>
      </c>
      <c r="Q3489" s="9" t="s">
        <v>1100</v>
      </c>
      <c r="R3489" s="9" t="s">
        <v>1101</v>
      </c>
      <c r="S3489" s="10">
        <f t="shared" si="273"/>
        <v>42149.940416666665</v>
      </c>
      <c r="T3489" s="10">
        <f t="shared" si="274"/>
        <v>42179.940416666665</v>
      </c>
      <c r="U3489">
        <f t="shared" si="270"/>
        <v>2015</v>
      </c>
    </row>
    <row r="3490" spans="1:21" ht="57.6" x14ac:dyDescent="0.3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1"/>
        <v>121</v>
      </c>
      <c r="P3490">
        <f t="shared" si="272"/>
        <v>125.38</v>
      </c>
      <c r="Q3490" s="9" t="s">
        <v>1100</v>
      </c>
      <c r="R3490" s="9" t="s">
        <v>1101</v>
      </c>
      <c r="S3490" s="10">
        <f t="shared" si="273"/>
        <v>42087.768055555556</v>
      </c>
      <c r="T3490" s="10">
        <f t="shared" si="274"/>
        <v>42111.666666666672</v>
      </c>
      <c r="U3490">
        <f t="shared" si="270"/>
        <v>2015</v>
      </c>
    </row>
    <row r="3491" spans="1:21" ht="43.2" x14ac:dyDescent="0.3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1"/>
        <v>113</v>
      </c>
      <c r="P3491">
        <f t="shared" si="272"/>
        <v>78.260000000000005</v>
      </c>
      <c r="Q3491" s="9" t="s">
        <v>1100</v>
      </c>
      <c r="R3491" s="9" t="s">
        <v>1101</v>
      </c>
      <c r="S3491" s="10">
        <f t="shared" si="273"/>
        <v>41753.635775462964</v>
      </c>
      <c r="T3491" s="10">
        <f t="shared" si="274"/>
        <v>41783.875</v>
      </c>
      <c r="U3491">
        <f t="shared" si="270"/>
        <v>2014</v>
      </c>
    </row>
    <row r="3492" spans="1:21" ht="43.2" x14ac:dyDescent="0.3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1"/>
        <v>128</v>
      </c>
      <c r="P3492">
        <f t="shared" si="272"/>
        <v>47.22</v>
      </c>
      <c r="Q3492" s="9" t="s">
        <v>1100</v>
      </c>
      <c r="R3492" s="9" t="s">
        <v>1101</v>
      </c>
      <c r="S3492" s="10">
        <f t="shared" si="273"/>
        <v>42443.802361111113</v>
      </c>
      <c r="T3492" s="10">
        <f t="shared" si="274"/>
        <v>42473.802361111113</v>
      </c>
      <c r="U3492">
        <f t="shared" si="270"/>
        <v>2016</v>
      </c>
    </row>
    <row r="3493" spans="1:21" ht="43.2" x14ac:dyDescent="0.3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1"/>
        <v>158</v>
      </c>
      <c r="P3493">
        <f t="shared" si="272"/>
        <v>79.099999999999994</v>
      </c>
      <c r="Q3493" s="9" t="s">
        <v>1100</v>
      </c>
      <c r="R3493" s="9" t="s">
        <v>1101</v>
      </c>
      <c r="S3493" s="10">
        <f t="shared" si="273"/>
        <v>42121.249814814815</v>
      </c>
      <c r="T3493" s="10">
        <f t="shared" si="274"/>
        <v>42142.249814814815</v>
      </c>
      <c r="U3493">
        <f t="shared" si="270"/>
        <v>2015</v>
      </c>
    </row>
    <row r="3494" spans="1:21" ht="43.2" x14ac:dyDescent="0.3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1"/>
        <v>105</v>
      </c>
      <c r="P3494">
        <f t="shared" si="272"/>
        <v>114.29</v>
      </c>
      <c r="Q3494" s="9" t="s">
        <v>1100</v>
      </c>
      <c r="R3494" s="9" t="s">
        <v>1101</v>
      </c>
      <c r="S3494" s="10">
        <f t="shared" si="273"/>
        <v>42268.009224537032</v>
      </c>
      <c r="T3494" s="10">
        <f t="shared" si="274"/>
        <v>42303.009224537032</v>
      </c>
      <c r="U3494">
        <f t="shared" si="270"/>
        <v>2015</v>
      </c>
    </row>
    <row r="3495" spans="1:21" ht="43.2" x14ac:dyDescent="0.3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1"/>
        <v>100</v>
      </c>
      <c r="P3495">
        <f t="shared" si="272"/>
        <v>51.72</v>
      </c>
      <c r="Q3495" s="9" t="s">
        <v>1100</v>
      </c>
      <c r="R3495" s="9" t="s">
        <v>1101</v>
      </c>
      <c r="S3495" s="10">
        <f t="shared" si="273"/>
        <v>41848.866157407407</v>
      </c>
      <c r="T3495" s="10">
        <f t="shared" si="274"/>
        <v>41868.21597222222</v>
      </c>
      <c r="U3495">
        <f t="shared" si="270"/>
        <v>2014</v>
      </c>
    </row>
    <row r="3496" spans="1:21" ht="43.2" x14ac:dyDescent="0.3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1"/>
        <v>100</v>
      </c>
      <c r="P3496">
        <f t="shared" si="272"/>
        <v>30.77</v>
      </c>
      <c r="Q3496" s="9" t="s">
        <v>1100</v>
      </c>
      <c r="R3496" s="9" t="s">
        <v>1101</v>
      </c>
      <c r="S3496" s="10">
        <f t="shared" si="273"/>
        <v>42689.214988425927</v>
      </c>
      <c r="T3496" s="10">
        <f t="shared" si="274"/>
        <v>42700.25</v>
      </c>
      <c r="U3496">
        <f t="shared" si="270"/>
        <v>2016</v>
      </c>
    </row>
    <row r="3497" spans="1:21" ht="43.2" x14ac:dyDescent="0.3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1"/>
        <v>107</v>
      </c>
      <c r="P3497">
        <f t="shared" si="272"/>
        <v>74.209999999999994</v>
      </c>
      <c r="Q3497" s="9" t="s">
        <v>1100</v>
      </c>
      <c r="R3497" s="9" t="s">
        <v>1101</v>
      </c>
      <c r="S3497" s="10">
        <f t="shared" si="273"/>
        <v>41915.762835648151</v>
      </c>
      <c r="T3497" s="10">
        <f t="shared" si="274"/>
        <v>41944.720833333333</v>
      </c>
      <c r="U3497">
        <f t="shared" si="270"/>
        <v>2014</v>
      </c>
    </row>
    <row r="3498" spans="1:21" ht="57.6" x14ac:dyDescent="0.3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1"/>
        <v>124</v>
      </c>
      <c r="P3498">
        <f t="shared" si="272"/>
        <v>47.85</v>
      </c>
      <c r="Q3498" s="9" t="s">
        <v>1100</v>
      </c>
      <c r="R3498" s="9" t="s">
        <v>1101</v>
      </c>
      <c r="S3498" s="10">
        <f t="shared" si="273"/>
        <v>42584.846828703703</v>
      </c>
      <c r="T3498" s="10">
        <f t="shared" si="274"/>
        <v>42624.846828703703</v>
      </c>
      <c r="U3498">
        <f t="shared" si="270"/>
        <v>2016</v>
      </c>
    </row>
    <row r="3499" spans="1:21" ht="57.6" x14ac:dyDescent="0.3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1"/>
        <v>109</v>
      </c>
      <c r="P3499">
        <f t="shared" si="272"/>
        <v>34.409999999999997</v>
      </c>
      <c r="Q3499" s="9" t="s">
        <v>1100</v>
      </c>
      <c r="R3499" s="9" t="s">
        <v>1101</v>
      </c>
      <c r="S3499" s="10">
        <f t="shared" si="273"/>
        <v>42511.741944444439</v>
      </c>
      <c r="T3499" s="10">
        <f t="shared" si="274"/>
        <v>42523.916666666672</v>
      </c>
      <c r="U3499">
        <f t="shared" si="270"/>
        <v>2016</v>
      </c>
    </row>
    <row r="3500" spans="1:21" ht="57.6" x14ac:dyDescent="0.3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1"/>
        <v>102</v>
      </c>
      <c r="P3500">
        <f t="shared" si="272"/>
        <v>40.24</v>
      </c>
      <c r="Q3500" s="9" t="s">
        <v>1100</v>
      </c>
      <c r="R3500" s="9" t="s">
        <v>1101</v>
      </c>
      <c r="S3500" s="10">
        <f t="shared" si="273"/>
        <v>42459.15861111111</v>
      </c>
      <c r="T3500" s="10">
        <f t="shared" si="274"/>
        <v>42518.905555555553</v>
      </c>
      <c r="U3500">
        <f t="shared" si="270"/>
        <v>2016</v>
      </c>
    </row>
    <row r="3501" spans="1:21" ht="43.2" x14ac:dyDescent="0.3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1"/>
        <v>106</v>
      </c>
      <c r="P3501">
        <f t="shared" si="272"/>
        <v>60.29</v>
      </c>
      <c r="Q3501" s="9" t="s">
        <v>1100</v>
      </c>
      <c r="R3501" s="9" t="s">
        <v>1101</v>
      </c>
      <c r="S3501" s="10">
        <f t="shared" si="273"/>
        <v>42132.036168981482</v>
      </c>
      <c r="T3501" s="10">
        <f t="shared" si="274"/>
        <v>42186.290972222225</v>
      </c>
      <c r="U3501">
        <f t="shared" si="270"/>
        <v>2015</v>
      </c>
    </row>
    <row r="3502" spans="1:21" ht="57.6" x14ac:dyDescent="0.3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1"/>
        <v>106</v>
      </c>
      <c r="P3502">
        <f t="shared" si="272"/>
        <v>25.31</v>
      </c>
      <c r="Q3502" s="9" t="s">
        <v>1100</v>
      </c>
      <c r="R3502" s="9" t="s">
        <v>1101</v>
      </c>
      <c r="S3502" s="10">
        <f t="shared" si="273"/>
        <v>42419.91942129629</v>
      </c>
      <c r="T3502" s="10">
        <f t="shared" si="274"/>
        <v>42436.207638888889</v>
      </c>
      <c r="U3502">
        <f t="shared" ref="U3502:U3565" si="275">YEAR(S3502)</f>
        <v>2016</v>
      </c>
    </row>
    <row r="3503" spans="1:21" ht="43.2" x14ac:dyDescent="0.3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1"/>
        <v>101</v>
      </c>
      <c r="P3503">
        <f t="shared" si="272"/>
        <v>35.950000000000003</v>
      </c>
      <c r="Q3503" s="9" t="s">
        <v>1100</v>
      </c>
      <c r="R3503" s="9" t="s">
        <v>1101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1"/>
        <v>105</v>
      </c>
      <c r="P3504">
        <f t="shared" si="272"/>
        <v>136</v>
      </c>
      <c r="Q3504" s="9" t="s">
        <v>1100</v>
      </c>
      <c r="R3504" s="9" t="s">
        <v>1101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1"/>
        <v>108</v>
      </c>
      <c r="P3505">
        <f t="shared" si="272"/>
        <v>70.760000000000005</v>
      </c>
      <c r="Q3505" s="9" t="s">
        <v>1100</v>
      </c>
      <c r="R3505" s="9" t="s">
        <v>1101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1"/>
        <v>100</v>
      </c>
      <c r="P3506">
        <f t="shared" si="272"/>
        <v>125</v>
      </c>
      <c r="Q3506" s="9" t="s">
        <v>1100</v>
      </c>
      <c r="R3506" s="9" t="s">
        <v>1101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1"/>
        <v>104</v>
      </c>
      <c r="P3507">
        <f t="shared" si="272"/>
        <v>66.510000000000005</v>
      </c>
      <c r="Q3507" s="9" t="s">
        <v>1100</v>
      </c>
      <c r="R3507" s="9" t="s">
        <v>1101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1"/>
        <v>102</v>
      </c>
      <c r="P3508">
        <f t="shared" si="272"/>
        <v>105</v>
      </c>
      <c r="Q3508" s="9" t="s">
        <v>1100</v>
      </c>
      <c r="R3508" s="9" t="s">
        <v>1101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1"/>
        <v>104</v>
      </c>
      <c r="P3509">
        <f t="shared" si="272"/>
        <v>145</v>
      </c>
      <c r="Q3509" s="9" t="s">
        <v>1100</v>
      </c>
      <c r="R3509" s="9" t="s">
        <v>1101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1"/>
        <v>180</v>
      </c>
      <c r="P3510">
        <f t="shared" si="272"/>
        <v>12</v>
      </c>
      <c r="Q3510" s="9" t="s">
        <v>1100</v>
      </c>
      <c r="R3510" s="9" t="s">
        <v>1101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1"/>
        <v>106</v>
      </c>
      <c r="P3511">
        <f t="shared" si="272"/>
        <v>96.67</v>
      </c>
      <c r="Q3511" s="9" t="s">
        <v>1100</v>
      </c>
      <c r="R3511" s="9" t="s">
        <v>1101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1"/>
        <v>101</v>
      </c>
      <c r="P3512">
        <f t="shared" si="272"/>
        <v>60.33</v>
      </c>
      <c r="Q3512" s="9" t="s">
        <v>1100</v>
      </c>
      <c r="R3512" s="9" t="s">
        <v>1101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1"/>
        <v>101</v>
      </c>
      <c r="P3513">
        <f t="shared" si="272"/>
        <v>79.89</v>
      </c>
      <c r="Q3513" s="9" t="s">
        <v>1100</v>
      </c>
      <c r="R3513" s="9" t="s">
        <v>1101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1"/>
        <v>100</v>
      </c>
      <c r="P3514">
        <f t="shared" si="272"/>
        <v>58.82</v>
      </c>
      <c r="Q3514" s="9" t="s">
        <v>1100</v>
      </c>
      <c r="R3514" s="9" t="s">
        <v>1101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1"/>
        <v>118</v>
      </c>
      <c r="P3515">
        <f t="shared" si="272"/>
        <v>75.34</v>
      </c>
      <c r="Q3515" s="9" t="s">
        <v>1100</v>
      </c>
      <c r="R3515" s="9" t="s">
        <v>1101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1"/>
        <v>110</v>
      </c>
      <c r="P3516">
        <f t="shared" si="272"/>
        <v>55</v>
      </c>
      <c r="Q3516" s="9" t="s">
        <v>1100</v>
      </c>
      <c r="R3516" s="9" t="s">
        <v>1101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1"/>
        <v>103</v>
      </c>
      <c r="P3517">
        <f t="shared" si="272"/>
        <v>66.959999999999994</v>
      </c>
      <c r="Q3517" s="9" t="s">
        <v>1100</v>
      </c>
      <c r="R3517" s="9" t="s">
        <v>1101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1"/>
        <v>100</v>
      </c>
      <c r="P3518">
        <f t="shared" si="272"/>
        <v>227.27</v>
      </c>
      <c r="Q3518" s="9" t="s">
        <v>1100</v>
      </c>
      <c r="R3518" s="9" t="s">
        <v>1101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1"/>
        <v>100</v>
      </c>
      <c r="P3519">
        <f t="shared" si="272"/>
        <v>307.69</v>
      </c>
      <c r="Q3519" s="9" t="s">
        <v>1100</v>
      </c>
      <c r="R3519" s="9" t="s">
        <v>1101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1"/>
        <v>110</v>
      </c>
      <c r="P3520">
        <f t="shared" si="272"/>
        <v>50.02</v>
      </c>
      <c r="Q3520" s="9" t="s">
        <v>1100</v>
      </c>
      <c r="R3520" s="9" t="s">
        <v>1101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1"/>
        <v>101</v>
      </c>
      <c r="P3521">
        <f t="shared" si="272"/>
        <v>72.39</v>
      </c>
      <c r="Q3521" s="9" t="s">
        <v>1100</v>
      </c>
      <c r="R3521" s="9" t="s">
        <v>1101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6">ROUND(E3522/D3522*100,0)</f>
        <v>101</v>
      </c>
      <c r="P3522">
        <f t="shared" si="272"/>
        <v>95.95</v>
      </c>
      <c r="Q3522" s="9" t="s">
        <v>1100</v>
      </c>
      <c r="R3522" s="9" t="s">
        <v>1101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6"/>
        <v>169</v>
      </c>
      <c r="P3523">
        <f t="shared" ref="P3523:P3586" si="277">IFERROR(ROUND(E3523/L3523,2),0)</f>
        <v>45.62</v>
      </c>
      <c r="Q3523" s="9" t="s">
        <v>1100</v>
      </c>
      <c r="R3523" s="9" t="s">
        <v>1101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  <c r="U3523">
        <f t="shared" si="275"/>
        <v>2014</v>
      </c>
    </row>
    <row r="3524" spans="1:21" ht="43.2" x14ac:dyDescent="0.3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6"/>
        <v>100</v>
      </c>
      <c r="P3524">
        <f t="shared" si="277"/>
        <v>41.03</v>
      </c>
      <c r="Q3524" s="9" t="s">
        <v>1100</v>
      </c>
      <c r="R3524" s="9" t="s">
        <v>1101</v>
      </c>
      <c r="S3524" s="10">
        <f t="shared" si="278"/>
        <v>42234.789884259255</v>
      </c>
      <c r="T3524" s="10">
        <f t="shared" si="279"/>
        <v>42262.420833333337</v>
      </c>
      <c r="U3524">
        <f t="shared" si="275"/>
        <v>2015</v>
      </c>
    </row>
    <row r="3525" spans="1:21" ht="43.2" x14ac:dyDescent="0.3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6"/>
        <v>114</v>
      </c>
      <c r="P3525">
        <f t="shared" si="277"/>
        <v>56.83</v>
      </c>
      <c r="Q3525" s="9" t="s">
        <v>1100</v>
      </c>
      <c r="R3525" s="9" t="s">
        <v>1101</v>
      </c>
      <c r="S3525" s="10">
        <f t="shared" si="278"/>
        <v>42581.397546296299</v>
      </c>
      <c r="T3525" s="10">
        <f t="shared" si="279"/>
        <v>42638.958333333328</v>
      </c>
      <c r="U3525">
        <f t="shared" si="275"/>
        <v>2016</v>
      </c>
    </row>
    <row r="3526" spans="1:21" ht="43.2" x14ac:dyDescent="0.3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6"/>
        <v>102</v>
      </c>
      <c r="P3526">
        <f t="shared" si="277"/>
        <v>137.24</v>
      </c>
      <c r="Q3526" s="9" t="s">
        <v>1100</v>
      </c>
      <c r="R3526" s="9" t="s">
        <v>1101</v>
      </c>
      <c r="S3526" s="10">
        <f t="shared" si="278"/>
        <v>41880.76357638889</v>
      </c>
      <c r="T3526" s="10">
        <f t="shared" si="279"/>
        <v>41895.166666666664</v>
      </c>
      <c r="U3526">
        <f t="shared" si="275"/>
        <v>2014</v>
      </c>
    </row>
    <row r="3527" spans="1:21" ht="43.2" x14ac:dyDescent="0.3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6"/>
        <v>106</v>
      </c>
      <c r="P3527">
        <f t="shared" si="277"/>
        <v>75.709999999999994</v>
      </c>
      <c r="Q3527" s="9" t="s">
        <v>1100</v>
      </c>
      <c r="R3527" s="9" t="s">
        <v>1101</v>
      </c>
      <c r="S3527" s="10">
        <f t="shared" si="278"/>
        <v>42214.6956712963</v>
      </c>
      <c r="T3527" s="10">
        <f t="shared" si="279"/>
        <v>42225.666666666672</v>
      </c>
      <c r="U3527">
        <f t="shared" si="275"/>
        <v>2015</v>
      </c>
    </row>
    <row r="3528" spans="1:21" ht="43.2" x14ac:dyDescent="0.3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6"/>
        <v>102</v>
      </c>
      <c r="P3528">
        <f t="shared" si="277"/>
        <v>99</v>
      </c>
      <c r="Q3528" s="9" t="s">
        <v>1100</v>
      </c>
      <c r="R3528" s="9" t="s">
        <v>1101</v>
      </c>
      <c r="S3528" s="10">
        <f t="shared" si="278"/>
        <v>42460.335312499999</v>
      </c>
      <c r="T3528" s="10">
        <f t="shared" si="279"/>
        <v>42488.249305555553</v>
      </c>
      <c r="U3528">
        <f t="shared" si="275"/>
        <v>2016</v>
      </c>
    </row>
    <row r="3529" spans="1:21" ht="43.2" x14ac:dyDescent="0.3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6"/>
        <v>117</v>
      </c>
      <c r="P3529">
        <f t="shared" si="277"/>
        <v>81.569999999999993</v>
      </c>
      <c r="Q3529" s="9" t="s">
        <v>1100</v>
      </c>
      <c r="R3529" s="9" t="s">
        <v>1101</v>
      </c>
      <c r="S3529" s="10">
        <f t="shared" si="278"/>
        <v>42167.023206018523</v>
      </c>
      <c r="T3529" s="10">
        <f t="shared" si="279"/>
        <v>42196.165972222225</v>
      </c>
      <c r="U3529">
        <f t="shared" si="275"/>
        <v>2015</v>
      </c>
    </row>
    <row r="3530" spans="1:21" ht="43.2" x14ac:dyDescent="0.3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6"/>
        <v>101</v>
      </c>
      <c r="P3530">
        <f t="shared" si="277"/>
        <v>45.11</v>
      </c>
      <c r="Q3530" s="9" t="s">
        <v>1100</v>
      </c>
      <c r="R3530" s="9" t="s">
        <v>1101</v>
      </c>
      <c r="S3530" s="10">
        <f t="shared" si="278"/>
        <v>42733.50136574074</v>
      </c>
      <c r="T3530" s="10">
        <f t="shared" si="279"/>
        <v>42753.50136574074</v>
      </c>
      <c r="U3530">
        <f t="shared" si="275"/>
        <v>2016</v>
      </c>
    </row>
    <row r="3531" spans="1:21" ht="43.2" x14ac:dyDescent="0.3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6"/>
        <v>132</v>
      </c>
      <c r="P3531">
        <f t="shared" si="277"/>
        <v>36.67</v>
      </c>
      <c r="Q3531" s="9" t="s">
        <v>1100</v>
      </c>
      <c r="R3531" s="9" t="s">
        <v>1101</v>
      </c>
      <c r="S3531" s="10">
        <f t="shared" si="278"/>
        <v>42177.761782407411</v>
      </c>
      <c r="T3531" s="10">
        <f t="shared" si="279"/>
        <v>42198.041666666672</v>
      </c>
      <c r="U3531">
        <f t="shared" si="275"/>
        <v>2015</v>
      </c>
    </row>
    <row r="3532" spans="1:21" ht="43.2" x14ac:dyDescent="0.3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6"/>
        <v>100</v>
      </c>
      <c r="P3532">
        <f t="shared" si="277"/>
        <v>125</v>
      </c>
      <c r="Q3532" s="9" t="s">
        <v>1100</v>
      </c>
      <c r="R3532" s="9" t="s">
        <v>1101</v>
      </c>
      <c r="S3532" s="10">
        <f t="shared" si="278"/>
        <v>42442.623344907406</v>
      </c>
      <c r="T3532" s="10">
        <f t="shared" si="279"/>
        <v>42470.833333333328</v>
      </c>
      <c r="U3532">
        <f t="shared" si="275"/>
        <v>2016</v>
      </c>
    </row>
    <row r="3533" spans="1:21" x14ac:dyDescent="0.3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6"/>
        <v>128</v>
      </c>
      <c r="P3533">
        <f t="shared" si="277"/>
        <v>49.23</v>
      </c>
      <c r="Q3533" s="9" t="s">
        <v>1100</v>
      </c>
      <c r="R3533" s="9" t="s">
        <v>1101</v>
      </c>
      <c r="S3533" s="10">
        <f t="shared" si="278"/>
        <v>42521.654328703706</v>
      </c>
      <c r="T3533" s="10">
        <f t="shared" si="279"/>
        <v>42551.654328703706</v>
      </c>
      <c r="U3533">
        <f t="shared" si="275"/>
        <v>2016</v>
      </c>
    </row>
    <row r="3534" spans="1:21" ht="57.6" x14ac:dyDescent="0.3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6"/>
        <v>119</v>
      </c>
      <c r="P3534">
        <f t="shared" si="277"/>
        <v>42.3</v>
      </c>
      <c r="Q3534" s="9" t="s">
        <v>1100</v>
      </c>
      <c r="R3534" s="9" t="s">
        <v>1101</v>
      </c>
      <c r="S3534" s="10">
        <f t="shared" si="278"/>
        <v>41884.599849537037</v>
      </c>
      <c r="T3534" s="10">
        <f t="shared" si="279"/>
        <v>41900.165972222225</v>
      </c>
      <c r="U3534">
        <f t="shared" si="275"/>
        <v>2014</v>
      </c>
    </row>
    <row r="3535" spans="1:21" ht="57.6" x14ac:dyDescent="0.3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6"/>
        <v>126</v>
      </c>
      <c r="P3535">
        <f t="shared" si="277"/>
        <v>78.88</v>
      </c>
      <c r="Q3535" s="9" t="s">
        <v>1100</v>
      </c>
      <c r="R3535" s="9" t="s">
        <v>1101</v>
      </c>
      <c r="S3535" s="10">
        <f t="shared" si="278"/>
        <v>42289.761192129634</v>
      </c>
      <c r="T3535" s="10">
        <f t="shared" si="279"/>
        <v>42319.802858796291</v>
      </c>
      <c r="U3535">
        <f t="shared" si="275"/>
        <v>2015</v>
      </c>
    </row>
    <row r="3536" spans="1:21" ht="43.2" x14ac:dyDescent="0.3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6"/>
        <v>156</v>
      </c>
      <c r="P3536">
        <f t="shared" si="277"/>
        <v>38.28</v>
      </c>
      <c r="Q3536" s="9" t="s">
        <v>1100</v>
      </c>
      <c r="R3536" s="9" t="s">
        <v>1101</v>
      </c>
      <c r="S3536" s="10">
        <f t="shared" si="278"/>
        <v>42243.6252662037</v>
      </c>
      <c r="T3536" s="10">
        <f t="shared" si="279"/>
        <v>42278.6252662037</v>
      </c>
      <c r="U3536">
        <f t="shared" si="275"/>
        <v>2015</v>
      </c>
    </row>
    <row r="3537" spans="1:21" ht="43.2" x14ac:dyDescent="0.3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6"/>
        <v>103</v>
      </c>
      <c r="P3537">
        <f t="shared" si="277"/>
        <v>44.85</v>
      </c>
      <c r="Q3537" s="9" t="s">
        <v>1100</v>
      </c>
      <c r="R3537" s="9" t="s">
        <v>1101</v>
      </c>
      <c r="S3537" s="10">
        <f t="shared" si="278"/>
        <v>42248.640162037031</v>
      </c>
      <c r="T3537" s="10">
        <f t="shared" si="279"/>
        <v>42279.75</v>
      </c>
      <c r="U3537">
        <f t="shared" si="275"/>
        <v>2015</v>
      </c>
    </row>
    <row r="3538" spans="1:21" ht="43.2" x14ac:dyDescent="0.3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6"/>
        <v>153</v>
      </c>
      <c r="P3538">
        <f t="shared" si="277"/>
        <v>13.53</v>
      </c>
      <c r="Q3538" s="9" t="s">
        <v>1100</v>
      </c>
      <c r="R3538" s="9" t="s">
        <v>1101</v>
      </c>
      <c r="S3538" s="10">
        <f t="shared" si="278"/>
        <v>42328.727141203708</v>
      </c>
      <c r="T3538" s="10">
        <f t="shared" si="279"/>
        <v>42358.499305555553</v>
      </c>
      <c r="U3538">
        <f t="shared" si="275"/>
        <v>2015</v>
      </c>
    </row>
    <row r="3539" spans="1:21" ht="43.2" x14ac:dyDescent="0.3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6"/>
        <v>180</v>
      </c>
      <c r="P3539">
        <f t="shared" si="277"/>
        <v>43.5</v>
      </c>
      <c r="Q3539" s="9" t="s">
        <v>1100</v>
      </c>
      <c r="R3539" s="9" t="s">
        <v>1101</v>
      </c>
      <c r="S3539" s="10">
        <f t="shared" si="278"/>
        <v>41923.354351851849</v>
      </c>
      <c r="T3539" s="10">
        <f t="shared" si="279"/>
        <v>41960.332638888889</v>
      </c>
      <c r="U3539">
        <f t="shared" si="275"/>
        <v>2014</v>
      </c>
    </row>
    <row r="3540" spans="1:21" ht="43.2" x14ac:dyDescent="0.3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6"/>
        <v>128</v>
      </c>
      <c r="P3540">
        <f t="shared" si="277"/>
        <v>30.95</v>
      </c>
      <c r="Q3540" s="9" t="s">
        <v>1100</v>
      </c>
      <c r="R3540" s="9" t="s">
        <v>1101</v>
      </c>
      <c r="S3540" s="10">
        <f t="shared" si="278"/>
        <v>42571.420601851853</v>
      </c>
      <c r="T3540" s="10">
        <f t="shared" si="279"/>
        <v>42599.420601851853</v>
      </c>
      <c r="U3540">
        <f t="shared" si="275"/>
        <v>2016</v>
      </c>
    </row>
    <row r="3541" spans="1:21" ht="43.2" x14ac:dyDescent="0.3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6"/>
        <v>120</v>
      </c>
      <c r="P3541">
        <f t="shared" si="277"/>
        <v>55.23</v>
      </c>
      <c r="Q3541" s="9" t="s">
        <v>1100</v>
      </c>
      <c r="R3541" s="9" t="s">
        <v>1101</v>
      </c>
      <c r="S3541" s="10">
        <f t="shared" si="278"/>
        <v>42600.756041666667</v>
      </c>
      <c r="T3541" s="10">
        <f t="shared" si="279"/>
        <v>42621.756041666667</v>
      </c>
      <c r="U3541">
        <f t="shared" si="275"/>
        <v>2016</v>
      </c>
    </row>
    <row r="3542" spans="1:21" ht="57.6" x14ac:dyDescent="0.3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6"/>
        <v>123</v>
      </c>
      <c r="P3542">
        <f t="shared" si="277"/>
        <v>46.13</v>
      </c>
      <c r="Q3542" s="9" t="s">
        <v>1100</v>
      </c>
      <c r="R3542" s="9" t="s">
        <v>1101</v>
      </c>
      <c r="S3542" s="10">
        <f t="shared" si="278"/>
        <v>42517.003368055557</v>
      </c>
      <c r="T3542" s="10">
        <f t="shared" si="279"/>
        <v>42547.003368055557</v>
      </c>
      <c r="U3542">
        <f t="shared" si="275"/>
        <v>2016</v>
      </c>
    </row>
    <row r="3543" spans="1:21" ht="43.2" x14ac:dyDescent="0.3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6"/>
        <v>105</v>
      </c>
      <c r="P3543">
        <f t="shared" si="277"/>
        <v>39.380000000000003</v>
      </c>
      <c r="Q3543" s="9" t="s">
        <v>1100</v>
      </c>
      <c r="R3543" s="9" t="s">
        <v>1101</v>
      </c>
      <c r="S3543" s="10">
        <f t="shared" si="278"/>
        <v>42222.730034722219</v>
      </c>
      <c r="T3543" s="10">
        <f t="shared" si="279"/>
        <v>42247.730034722219</v>
      </c>
      <c r="U3543">
        <f t="shared" si="275"/>
        <v>2015</v>
      </c>
    </row>
    <row r="3544" spans="1:21" ht="43.2" x14ac:dyDescent="0.3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6"/>
        <v>102</v>
      </c>
      <c r="P3544">
        <f t="shared" si="277"/>
        <v>66.150000000000006</v>
      </c>
      <c r="Q3544" s="9" t="s">
        <v>1100</v>
      </c>
      <c r="R3544" s="9" t="s">
        <v>1101</v>
      </c>
      <c r="S3544" s="10">
        <f t="shared" si="278"/>
        <v>41829.599791666667</v>
      </c>
      <c r="T3544" s="10">
        <f t="shared" si="279"/>
        <v>41889.599791666667</v>
      </c>
      <c r="U3544">
        <f t="shared" si="275"/>
        <v>2014</v>
      </c>
    </row>
    <row r="3545" spans="1:21" ht="43.2" x14ac:dyDescent="0.3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6"/>
        <v>105</v>
      </c>
      <c r="P3545">
        <f t="shared" si="277"/>
        <v>54.14</v>
      </c>
      <c r="Q3545" s="9" t="s">
        <v>1100</v>
      </c>
      <c r="R3545" s="9" t="s">
        <v>1101</v>
      </c>
      <c r="S3545" s="10">
        <f t="shared" si="278"/>
        <v>42150.755312499998</v>
      </c>
      <c r="T3545" s="10">
        <f t="shared" si="279"/>
        <v>42180.755312499998</v>
      </c>
      <c r="U3545">
        <f t="shared" si="275"/>
        <v>2015</v>
      </c>
    </row>
    <row r="3546" spans="1:21" ht="28.8" x14ac:dyDescent="0.3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6"/>
        <v>100</v>
      </c>
      <c r="P3546">
        <f t="shared" si="277"/>
        <v>104.17</v>
      </c>
      <c r="Q3546" s="9" t="s">
        <v>1100</v>
      </c>
      <c r="R3546" s="9" t="s">
        <v>1101</v>
      </c>
      <c r="S3546" s="10">
        <f t="shared" si="278"/>
        <v>42040.831678240742</v>
      </c>
      <c r="T3546" s="10">
        <f t="shared" si="279"/>
        <v>42070.831678240742</v>
      </c>
      <c r="U3546">
        <f t="shared" si="275"/>
        <v>2015</v>
      </c>
    </row>
    <row r="3547" spans="1:21" ht="43.2" x14ac:dyDescent="0.3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6"/>
        <v>100</v>
      </c>
      <c r="P3547">
        <f t="shared" si="277"/>
        <v>31.38</v>
      </c>
      <c r="Q3547" s="9" t="s">
        <v>1100</v>
      </c>
      <c r="R3547" s="9" t="s">
        <v>1101</v>
      </c>
      <c r="S3547" s="10">
        <f t="shared" si="278"/>
        <v>42075.807395833333</v>
      </c>
      <c r="T3547" s="10">
        <f t="shared" si="279"/>
        <v>42105.807395833333</v>
      </c>
      <c r="U3547">
        <f t="shared" si="275"/>
        <v>2015</v>
      </c>
    </row>
    <row r="3548" spans="1:21" ht="43.2" x14ac:dyDescent="0.3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6"/>
        <v>102</v>
      </c>
      <c r="P3548">
        <f t="shared" si="277"/>
        <v>59.21</v>
      </c>
      <c r="Q3548" s="9" t="s">
        <v>1100</v>
      </c>
      <c r="R3548" s="9" t="s">
        <v>1101</v>
      </c>
      <c r="S3548" s="10">
        <f t="shared" si="278"/>
        <v>42073.660694444443</v>
      </c>
      <c r="T3548" s="10">
        <f t="shared" si="279"/>
        <v>42095.165972222225</v>
      </c>
      <c r="U3548">
        <f t="shared" si="275"/>
        <v>2015</v>
      </c>
    </row>
    <row r="3549" spans="1:21" ht="43.2" x14ac:dyDescent="0.3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6"/>
        <v>114</v>
      </c>
      <c r="P3549">
        <f t="shared" si="277"/>
        <v>119.18</v>
      </c>
      <c r="Q3549" s="9" t="s">
        <v>1100</v>
      </c>
      <c r="R3549" s="9" t="s">
        <v>1101</v>
      </c>
      <c r="S3549" s="10">
        <f t="shared" si="278"/>
        <v>42480.078715277778</v>
      </c>
      <c r="T3549" s="10">
        <f t="shared" si="279"/>
        <v>42504.165972222225</v>
      </c>
      <c r="U3549">
        <f t="shared" si="275"/>
        <v>2016</v>
      </c>
    </row>
    <row r="3550" spans="1:21" ht="43.2" x14ac:dyDescent="0.3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6"/>
        <v>102</v>
      </c>
      <c r="P3550">
        <f t="shared" si="277"/>
        <v>164.62</v>
      </c>
      <c r="Q3550" s="9" t="s">
        <v>1100</v>
      </c>
      <c r="R3550" s="9" t="s">
        <v>1101</v>
      </c>
      <c r="S3550" s="10">
        <f t="shared" si="278"/>
        <v>42411.942291666666</v>
      </c>
      <c r="T3550" s="10">
        <f t="shared" si="279"/>
        <v>42434.041666666672</v>
      </c>
      <c r="U3550">
        <f t="shared" si="275"/>
        <v>2016</v>
      </c>
    </row>
    <row r="3551" spans="1:21" ht="43.2" x14ac:dyDescent="0.3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6"/>
        <v>102</v>
      </c>
      <c r="P3551">
        <f t="shared" si="277"/>
        <v>24.29</v>
      </c>
      <c r="Q3551" s="9" t="s">
        <v>1100</v>
      </c>
      <c r="R3551" s="9" t="s">
        <v>1101</v>
      </c>
      <c r="S3551" s="10">
        <f t="shared" si="278"/>
        <v>42223.394363425927</v>
      </c>
      <c r="T3551" s="10">
        <f t="shared" si="279"/>
        <v>42251.394363425927</v>
      </c>
      <c r="U3551">
        <f t="shared" si="275"/>
        <v>2015</v>
      </c>
    </row>
    <row r="3552" spans="1:21" ht="43.2" x14ac:dyDescent="0.3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6"/>
        <v>105</v>
      </c>
      <c r="P3552">
        <f t="shared" si="277"/>
        <v>40.94</v>
      </c>
      <c r="Q3552" s="9" t="s">
        <v>1100</v>
      </c>
      <c r="R3552" s="9" t="s">
        <v>1101</v>
      </c>
      <c r="S3552" s="10">
        <f t="shared" si="278"/>
        <v>42462.893495370372</v>
      </c>
      <c r="T3552" s="10">
        <f t="shared" si="279"/>
        <v>42492.893495370372</v>
      </c>
      <c r="U3552">
        <f t="shared" si="275"/>
        <v>2016</v>
      </c>
    </row>
    <row r="3553" spans="1:21" ht="43.2" x14ac:dyDescent="0.3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6"/>
        <v>102</v>
      </c>
      <c r="P3553">
        <f t="shared" si="277"/>
        <v>61.1</v>
      </c>
      <c r="Q3553" s="9" t="s">
        <v>1100</v>
      </c>
      <c r="R3553" s="9" t="s">
        <v>1101</v>
      </c>
      <c r="S3553" s="10">
        <f t="shared" si="278"/>
        <v>41753.515856481477</v>
      </c>
      <c r="T3553" s="10">
        <f t="shared" si="279"/>
        <v>41781.921527777777</v>
      </c>
      <c r="U3553">
        <f t="shared" si="275"/>
        <v>2014</v>
      </c>
    </row>
    <row r="3554" spans="1:21" ht="43.2" x14ac:dyDescent="0.3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6"/>
        <v>100</v>
      </c>
      <c r="P3554">
        <f t="shared" si="277"/>
        <v>38.65</v>
      </c>
      <c r="Q3554" s="9" t="s">
        <v>1100</v>
      </c>
      <c r="R3554" s="9" t="s">
        <v>1101</v>
      </c>
      <c r="S3554" s="10">
        <f t="shared" si="278"/>
        <v>41788.587083333332</v>
      </c>
      <c r="T3554" s="10">
        <f t="shared" si="279"/>
        <v>41818.587083333332</v>
      </c>
      <c r="U3554">
        <f t="shared" si="275"/>
        <v>2014</v>
      </c>
    </row>
    <row r="3555" spans="1:21" ht="43.2" x14ac:dyDescent="0.3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6"/>
        <v>106</v>
      </c>
      <c r="P3555">
        <f t="shared" si="277"/>
        <v>56.2</v>
      </c>
      <c r="Q3555" s="9" t="s">
        <v>1100</v>
      </c>
      <c r="R3555" s="9" t="s">
        <v>1101</v>
      </c>
      <c r="S3555" s="10">
        <f t="shared" si="278"/>
        <v>42196.028703703705</v>
      </c>
      <c r="T3555" s="10">
        <f t="shared" si="279"/>
        <v>42228</v>
      </c>
      <c r="U3555">
        <f t="shared" si="275"/>
        <v>2015</v>
      </c>
    </row>
    <row r="3556" spans="1:21" ht="43.2" x14ac:dyDescent="0.3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6"/>
        <v>113</v>
      </c>
      <c r="P3556">
        <f t="shared" si="277"/>
        <v>107</v>
      </c>
      <c r="Q3556" s="9" t="s">
        <v>1100</v>
      </c>
      <c r="R3556" s="9" t="s">
        <v>1101</v>
      </c>
      <c r="S3556" s="10">
        <f t="shared" si="278"/>
        <v>42016.050451388888</v>
      </c>
      <c r="T3556" s="10">
        <f t="shared" si="279"/>
        <v>42046.708333333328</v>
      </c>
      <c r="U3556">
        <f t="shared" si="275"/>
        <v>2015</v>
      </c>
    </row>
    <row r="3557" spans="1:21" ht="43.2" x14ac:dyDescent="0.3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6"/>
        <v>100</v>
      </c>
      <c r="P3557">
        <f t="shared" si="277"/>
        <v>171.43</v>
      </c>
      <c r="Q3557" s="9" t="s">
        <v>1100</v>
      </c>
      <c r="R3557" s="9" t="s">
        <v>1101</v>
      </c>
      <c r="S3557" s="10">
        <f t="shared" si="278"/>
        <v>42661.442060185189</v>
      </c>
      <c r="T3557" s="10">
        <f t="shared" si="279"/>
        <v>42691.483726851846</v>
      </c>
      <c r="U3557">
        <f t="shared" si="275"/>
        <v>2016</v>
      </c>
    </row>
    <row r="3558" spans="1:21" ht="43.2" x14ac:dyDescent="0.3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6"/>
        <v>100</v>
      </c>
      <c r="P3558">
        <f t="shared" si="277"/>
        <v>110.5</v>
      </c>
      <c r="Q3558" s="9" t="s">
        <v>1100</v>
      </c>
      <c r="R3558" s="9" t="s">
        <v>1101</v>
      </c>
      <c r="S3558" s="10">
        <f t="shared" si="278"/>
        <v>41808.649583333332</v>
      </c>
      <c r="T3558" s="10">
        <f t="shared" si="279"/>
        <v>41868.649583333332</v>
      </c>
      <c r="U3558">
        <f t="shared" si="275"/>
        <v>2014</v>
      </c>
    </row>
    <row r="3559" spans="1:21" ht="57.6" x14ac:dyDescent="0.3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6"/>
        <v>100</v>
      </c>
      <c r="P3559">
        <f t="shared" si="277"/>
        <v>179.28</v>
      </c>
      <c r="Q3559" s="9" t="s">
        <v>1100</v>
      </c>
      <c r="R3559" s="9" t="s">
        <v>1101</v>
      </c>
      <c r="S3559" s="10">
        <f t="shared" si="278"/>
        <v>41730.276747685188</v>
      </c>
      <c r="T3559" s="10">
        <f t="shared" si="279"/>
        <v>41764.276747685188</v>
      </c>
      <c r="U3559">
        <f t="shared" si="275"/>
        <v>2014</v>
      </c>
    </row>
    <row r="3560" spans="1:21" ht="43.2" x14ac:dyDescent="0.3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6"/>
        <v>144</v>
      </c>
      <c r="P3560">
        <f t="shared" si="277"/>
        <v>22.91</v>
      </c>
      <c r="Q3560" s="9" t="s">
        <v>1100</v>
      </c>
      <c r="R3560" s="9" t="s">
        <v>1101</v>
      </c>
      <c r="S3560" s="10">
        <f t="shared" si="278"/>
        <v>42139.816840277781</v>
      </c>
      <c r="T3560" s="10">
        <f t="shared" si="279"/>
        <v>42181.875</v>
      </c>
      <c r="U3560">
        <f t="shared" si="275"/>
        <v>2015</v>
      </c>
    </row>
    <row r="3561" spans="1:21" ht="57.6" x14ac:dyDescent="0.3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6"/>
        <v>104</v>
      </c>
      <c r="P3561">
        <f t="shared" si="277"/>
        <v>43.13</v>
      </c>
      <c r="Q3561" s="9" t="s">
        <v>1100</v>
      </c>
      <c r="R3561" s="9" t="s">
        <v>1101</v>
      </c>
      <c r="S3561" s="10">
        <f t="shared" si="278"/>
        <v>42194.096157407403</v>
      </c>
      <c r="T3561" s="10">
        <f t="shared" si="279"/>
        <v>42216.373611111107</v>
      </c>
      <c r="U3561">
        <f t="shared" si="275"/>
        <v>2015</v>
      </c>
    </row>
    <row r="3562" spans="1:21" ht="43.2" x14ac:dyDescent="0.3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6"/>
        <v>108</v>
      </c>
      <c r="P3562">
        <f t="shared" si="277"/>
        <v>46.89</v>
      </c>
      <c r="Q3562" s="9" t="s">
        <v>1100</v>
      </c>
      <c r="R3562" s="9" t="s">
        <v>1101</v>
      </c>
      <c r="S3562" s="10">
        <f t="shared" si="278"/>
        <v>42115.889652777783</v>
      </c>
      <c r="T3562" s="10">
        <f t="shared" si="279"/>
        <v>42151.114583333328</v>
      </c>
      <c r="U3562">
        <f t="shared" si="275"/>
        <v>2015</v>
      </c>
    </row>
    <row r="3563" spans="1:21" ht="115.2" x14ac:dyDescent="0.3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6"/>
        <v>102</v>
      </c>
      <c r="P3563">
        <f t="shared" si="277"/>
        <v>47.41</v>
      </c>
      <c r="Q3563" s="9" t="s">
        <v>1100</v>
      </c>
      <c r="R3563" s="9" t="s">
        <v>1101</v>
      </c>
      <c r="S3563" s="10">
        <f t="shared" si="278"/>
        <v>42203.680300925931</v>
      </c>
      <c r="T3563" s="10">
        <f t="shared" si="279"/>
        <v>42221.774999999994</v>
      </c>
      <c r="U3563">
        <f t="shared" si="275"/>
        <v>2015</v>
      </c>
    </row>
    <row r="3564" spans="1:21" ht="43.2" x14ac:dyDescent="0.3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6"/>
        <v>149</v>
      </c>
      <c r="P3564">
        <f t="shared" si="277"/>
        <v>15.13</v>
      </c>
      <c r="Q3564" s="9" t="s">
        <v>1100</v>
      </c>
      <c r="R3564" s="9" t="s">
        <v>1101</v>
      </c>
      <c r="S3564" s="10">
        <f t="shared" si="278"/>
        <v>42433.761886574073</v>
      </c>
      <c r="T3564" s="10">
        <f t="shared" si="279"/>
        <v>42442.916666666672</v>
      </c>
      <c r="U3564">
        <f t="shared" si="275"/>
        <v>2016</v>
      </c>
    </row>
    <row r="3565" spans="1:21" ht="43.2" x14ac:dyDescent="0.3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6"/>
        <v>105</v>
      </c>
      <c r="P3565">
        <f t="shared" si="277"/>
        <v>21.1</v>
      </c>
      <c r="Q3565" s="9" t="s">
        <v>1100</v>
      </c>
      <c r="R3565" s="9" t="s">
        <v>1101</v>
      </c>
      <c r="S3565" s="10">
        <f t="shared" si="278"/>
        <v>42555.671944444446</v>
      </c>
      <c r="T3565" s="10">
        <f t="shared" si="279"/>
        <v>42583.791666666672</v>
      </c>
      <c r="U3565">
        <f t="shared" si="275"/>
        <v>2016</v>
      </c>
    </row>
    <row r="3566" spans="1:21" ht="28.8" x14ac:dyDescent="0.3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6"/>
        <v>101</v>
      </c>
      <c r="P3566">
        <f t="shared" si="277"/>
        <v>59.12</v>
      </c>
      <c r="Q3566" s="9" t="s">
        <v>1100</v>
      </c>
      <c r="R3566" s="9" t="s">
        <v>1101</v>
      </c>
      <c r="S3566" s="10">
        <f t="shared" si="278"/>
        <v>42236.623252314821</v>
      </c>
      <c r="T3566" s="10">
        <f t="shared" si="279"/>
        <v>42282.666666666672</v>
      </c>
      <c r="U3566">
        <f t="shared" ref="U3566:U3629" si="280">YEAR(S3566)</f>
        <v>2015</v>
      </c>
    </row>
    <row r="3567" spans="1:21" ht="43.2" x14ac:dyDescent="0.3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6"/>
        <v>131</v>
      </c>
      <c r="P3567">
        <f t="shared" si="277"/>
        <v>97.92</v>
      </c>
      <c r="Q3567" s="9" t="s">
        <v>1100</v>
      </c>
      <c r="R3567" s="9" t="s">
        <v>1101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6"/>
        <v>105</v>
      </c>
      <c r="P3568">
        <f t="shared" si="277"/>
        <v>55.13</v>
      </c>
      <c r="Q3568" s="9" t="s">
        <v>1100</v>
      </c>
      <c r="R3568" s="9" t="s">
        <v>1101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6"/>
        <v>109</v>
      </c>
      <c r="P3569">
        <f t="shared" si="277"/>
        <v>26.54</v>
      </c>
      <c r="Q3569" s="9" t="s">
        <v>1100</v>
      </c>
      <c r="R3569" s="9" t="s">
        <v>1101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6"/>
        <v>111</v>
      </c>
      <c r="P3570">
        <f t="shared" si="277"/>
        <v>58.42</v>
      </c>
      <c r="Q3570" s="9" t="s">
        <v>1100</v>
      </c>
      <c r="R3570" s="9" t="s">
        <v>1101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6"/>
        <v>100</v>
      </c>
      <c r="P3571">
        <f t="shared" si="277"/>
        <v>122.54</v>
      </c>
      <c r="Q3571" s="9" t="s">
        <v>1100</v>
      </c>
      <c r="R3571" s="9" t="s">
        <v>1101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6"/>
        <v>114</v>
      </c>
      <c r="P3572">
        <f t="shared" si="277"/>
        <v>87.96</v>
      </c>
      <c r="Q3572" s="9" t="s">
        <v>1100</v>
      </c>
      <c r="R3572" s="9" t="s">
        <v>1101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6"/>
        <v>122</v>
      </c>
      <c r="P3573">
        <f t="shared" si="277"/>
        <v>73.239999999999995</v>
      </c>
      <c r="Q3573" s="9" t="s">
        <v>1100</v>
      </c>
      <c r="R3573" s="9" t="s">
        <v>1101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6"/>
        <v>100</v>
      </c>
      <c r="P3574">
        <f t="shared" si="277"/>
        <v>55.56</v>
      </c>
      <c r="Q3574" s="9" t="s">
        <v>1100</v>
      </c>
      <c r="R3574" s="9" t="s">
        <v>1101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6"/>
        <v>103</v>
      </c>
      <c r="P3575">
        <f t="shared" si="277"/>
        <v>39.54</v>
      </c>
      <c r="Q3575" s="9" t="s">
        <v>1100</v>
      </c>
      <c r="R3575" s="9" t="s">
        <v>1101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6"/>
        <v>106</v>
      </c>
      <c r="P3576">
        <f t="shared" si="277"/>
        <v>136.78</v>
      </c>
      <c r="Q3576" s="9" t="s">
        <v>1100</v>
      </c>
      <c r="R3576" s="9" t="s">
        <v>1101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6"/>
        <v>101</v>
      </c>
      <c r="P3577">
        <f t="shared" si="277"/>
        <v>99.34</v>
      </c>
      <c r="Q3577" s="9" t="s">
        <v>1100</v>
      </c>
      <c r="R3577" s="9" t="s">
        <v>1101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6"/>
        <v>100</v>
      </c>
      <c r="P3578">
        <f t="shared" si="277"/>
        <v>20</v>
      </c>
      <c r="Q3578" s="9" t="s">
        <v>1100</v>
      </c>
      <c r="R3578" s="9" t="s">
        <v>1101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6"/>
        <v>130</v>
      </c>
      <c r="P3579">
        <f t="shared" si="277"/>
        <v>28.89</v>
      </c>
      <c r="Q3579" s="9" t="s">
        <v>1100</v>
      </c>
      <c r="R3579" s="9" t="s">
        <v>1101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6"/>
        <v>100</v>
      </c>
      <c r="P3580">
        <f t="shared" si="277"/>
        <v>40.549999999999997</v>
      </c>
      <c r="Q3580" s="9" t="s">
        <v>1100</v>
      </c>
      <c r="R3580" s="9" t="s">
        <v>1101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6"/>
        <v>100</v>
      </c>
      <c r="P3581">
        <f t="shared" si="277"/>
        <v>35.71</v>
      </c>
      <c r="Q3581" s="9" t="s">
        <v>1100</v>
      </c>
      <c r="R3581" s="9" t="s">
        <v>1101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6"/>
        <v>114</v>
      </c>
      <c r="P3582">
        <f t="shared" si="277"/>
        <v>37.96</v>
      </c>
      <c r="Q3582" s="9" t="s">
        <v>1100</v>
      </c>
      <c r="R3582" s="9" t="s">
        <v>1101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6"/>
        <v>100</v>
      </c>
      <c r="P3583">
        <f t="shared" si="277"/>
        <v>33.33</v>
      </c>
      <c r="Q3583" s="9" t="s">
        <v>1100</v>
      </c>
      <c r="R3583" s="9" t="s">
        <v>1101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6"/>
        <v>287</v>
      </c>
      <c r="P3584">
        <f t="shared" si="277"/>
        <v>58.57</v>
      </c>
      <c r="Q3584" s="9" t="s">
        <v>1100</v>
      </c>
      <c r="R3584" s="9" t="s">
        <v>1101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6"/>
        <v>109</v>
      </c>
      <c r="P3585">
        <f t="shared" si="277"/>
        <v>135.63</v>
      </c>
      <c r="Q3585" s="9" t="s">
        <v>1100</v>
      </c>
      <c r="R3585" s="9" t="s">
        <v>1101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1">ROUND(E3586/D3586*100,0)</f>
        <v>116</v>
      </c>
      <c r="P3586">
        <f t="shared" si="277"/>
        <v>30.94</v>
      </c>
      <c r="Q3586" s="9" t="s">
        <v>1100</v>
      </c>
      <c r="R3586" s="9" t="s">
        <v>1101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1"/>
        <v>119</v>
      </c>
      <c r="P3587">
        <f t="shared" ref="P3587:P3650" si="282">IFERROR(ROUND(E3587/L3587,2),0)</f>
        <v>176.09</v>
      </c>
      <c r="Q3587" s="9" t="s">
        <v>1100</v>
      </c>
      <c r="R3587" s="9" t="s">
        <v>1101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3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1"/>
        <v>109</v>
      </c>
      <c r="P3588">
        <f t="shared" si="282"/>
        <v>151.97999999999999</v>
      </c>
      <c r="Q3588" s="9" t="s">
        <v>1100</v>
      </c>
      <c r="R3588" s="9" t="s">
        <v>1101</v>
      </c>
      <c r="S3588" s="10">
        <f t="shared" si="283"/>
        <v>42576.697569444441</v>
      </c>
      <c r="T3588" s="10">
        <f t="shared" si="284"/>
        <v>42636.697569444441</v>
      </c>
      <c r="U3588">
        <f t="shared" si="280"/>
        <v>2016</v>
      </c>
    </row>
    <row r="3589" spans="1:21" ht="43.2" x14ac:dyDescent="0.3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1"/>
        <v>127</v>
      </c>
      <c r="P3589">
        <f t="shared" si="282"/>
        <v>22.61</v>
      </c>
      <c r="Q3589" s="9" t="s">
        <v>1100</v>
      </c>
      <c r="R3589" s="9" t="s">
        <v>1101</v>
      </c>
      <c r="S3589" s="10">
        <f t="shared" si="283"/>
        <v>42503.539976851855</v>
      </c>
      <c r="T3589" s="10">
        <f t="shared" si="284"/>
        <v>42548.791666666672</v>
      </c>
      <c r="U3589">
        <f t="shared" si="280"/>
        <v>2016</v>
      </c>
    </row>
    <row r="3590" spans="1:21" ht="43.2" x14ac:dyDescent="0.3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1"/>
        <v>101</v>
      </c>
      <c r="P3590">
        <f t="shared" si="282"/>
        <v>18.27</v>
      </c>
      <c r="Q3590" s="9" t="s">
        <v>1100</v>
      </c>
      <c r="R3590" s="9" t="s">
        <v>1101</v>
      </c>
      <c r="S3590" s="10">
        <f t="shared" si="283"/>
        <v>42101.828819444447</v>
      </c>
      <c r="T3590" s="10">
        <f t="shared" si="284"/>
        <v>42123.958333333328</v>
      </c>
      <c r="U3590">
        <f t="shared" si="280"/>
        <v>2015</v>
      </c>
    </row>
    <row r="3591" spans="1:21" ht="43.2" x14ac:dyDescent="0.3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1"/>
        <v>128</v>
      </c>
      <c r="P3591">
        <f t="shared" si="282"/>
        <v>82.26</v>
      </c>
      <c r="Q3591" s="9" t="s">
        <v>1100</v>
      </c>
      <c r="R3591" s="9" t="s">
        <v>1101</v>
      </c>
      <c r="S3591" s="10">
        <f t="shared" si="283"/>
        <v>42125.647534722222</v>
      </c>
      <c r="T3591" s="10">
        <f t="shared" si="284"/>
        <v>42150.647534722222</v>
      </c>
      <c r="U3591">
        <f t="shared" si="280"/>
        <v>2015</v>
      </c>
    </row>
    <row r="3592" spans="1:21" ht="43.2" x14ac:dyDescent="0.3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1"/>
        <v>100</v>
      </c>
      <c r="P3592">
        <f t="shared" si="282"/>
        <v>68.53</v>
      </c>
      <c r="Q3592" s="9" t="s">
        <v>1100</v>
      </c>
      <c r="R3592" s="9" t="s">
        <v>1101</v>
      </c>
      <c r="S3592" s="10">
        <f t="shared" si="283"/>
        <v>41902.333726851852</v>
      </c>
      <c r="T3592" s="10">
        <f t="shared" si="284"/>
        <v>41932.333726851852</v>
      </c>
      <c r="U3592">
        <f t="shared" si="280"/>
        <v>2014</v>
      </c>
    </row>
    <row r="3593" spans="1:21" ht="43.2" x14ac:dyDescent="0.3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1"/>
        <v>175</v>
      </c>
      <c r="P3593">
        <f t="shared" si="282"/>
        <v>68.06</v>
      </c>
      <c r="Q3593" s="9" t="s">
        <v>1100</v>
      </c>
      <c r="R3593" s="9" t="s">
        <v>1101</v>
      </c>
      <c r="S3593" s="10">
        <f t="shared" si="283"/>
        <v>42003.948425925926</v>
      </c>
      <c r="T3593" s="10">
        <f t="shared" si="284"/>
        <v>42028.207638888889</v>
      </c>
      <c r="U3593">
        <f t="shared" si="280"/>
        <v>2014</v>
      </c>
    </row>
    <row r="3594" spans="1:21" ht="43.2" x14ac:dyDescent="0.3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1"/>
        <v>127</v>
      </c>
      <c r="P3594">
        <f t="shared" si="282"/>
        <v>72.709999999999994</v>
      </c>
      <c r="Q3594" s="9" t="s">
        <v>1100</v>
      </c>
      <c r="R3594" s="9" t="s">
        <v>1101</v>
      </c>
      <c r="S3594" s="10">
        <f t="shared" si="283"/>
        <v>41988.829942129625</v>
      </c>
      <c r="T3594" s="10">
        <f t="shared" si="284"/>
        <v>42046.207638888889</v>
      </c>
      <c r="U3594">
        <f t="shared" si="280"/>
        <v>2014</v>
      </c>
    </row>
    <row r="3595" spans="1:21" ht="43.2" x14ac:dyDescent="0.3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1"/>
        <v>111</v>
      </c>
      <c r="P3595">
        <f t="shared" si="282"/>
        <v>77.19</v>
      </c>
      <c r="Q3595" s="9" t="s">
        <v>1100</v>
      </c>
      <c r="R3595" s="9" t="s">
        <v>1101</v>
      </c>
      <c r="S3595" s="10">
        <f t="shared" si="283"/>
        <v>41974.898599537039</v>
      </c>
      <c r="T3595" s="10">
        <f t="shared" si="284"/>
        <v>42009.851388888885</v>
      </c>
      <c r="U3595">
        <f t="shared" si="280"/>
        <v>2014</v>
      </c>
    </row>
    <row r="3596" spans="1:21" ht="43.2" x14ac:dyDescent="0.3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1"/>
        <v>126</v>
      </c>
      <c r="P3596">
        <f t="shared" si="282"/>
        <v>55.97</v>
      </c>
      <c r="Q3596" s="9" t="s">
        <v>1100</v>
      </c>
      <c r="R3596" s="9" t="s">
        <v>1101</v>
      </c>
      <c r="S3596" s="10">
        <f t="shared" si="283"/>
        <v>42592.066921296297</v>
      </c>
      <c r="T3596" s="10">
        <f t="shared" si="284"/>
        <v>42617.066921296297</v>
      </c>
      <c r="U3596">
        <f t="shared" si="280"/>
        <v>2016</v>
      </c>
    </row>
    <row r="3597" spans="1:21" ht="28.8" x14ac:dyDescent="0.3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1"/>
        <v>119</v>
      </c>
      <c r="P3597">
        <f t="shared" si="282"/>
        <v>49.69</v>
      </c>
      <c r="Q3597" s="9" t="s">
        <v>1100</v>
      </c>
      <c r="R3597" s="9" t="s">
        <v>1101</v>
      </c>
      <c r="S3597" s="10">
        <f t="shared" si="283"/>
        <v>42050.008368055554</v>
      </c>
      <c r="T3597" s="10">
        <f t="shared" si="284"/>
        <v>42076.290972222225</v>
      </c>
      <c r="U3597">
        <f t="shared" si="280"/>
        <v>2015</v>
      </c>
    </row>
    <row r="3598" spans="1:21" ht="43.2" x14ac:dyDescent="0.3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1"/>
        <v>108</v>
      </c>
      <c r="P3598">
        <f t="shared" si="282"/>
        <v>79</v>
      </c>
      <c r="Q3598" s="9" t="s">
        <v>1100</v>
      </c>
      <c r="R3598" s="9" t="s">
        <v>1101</v>
      </c>
      <c r="S3598" s="10">
        <f t="shared" si="283"/>
        <v>41856.715069444443</v>
      </c>
      <c r="T3598" s="10">
        <f t="shared" si="284"/>
        <v>41877.715069444443</v>
      </c>
      <c r="U3598">
        <f t="shared" si="280"/>
        <v>2014</v>
      </c>
    </row>
    <row r="3599" spans="1:21" ht="28.8" x14ac:dyDescent="0.3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1"/>
        <v>103</v>
      </c>
      <c r="P3599">
        <f t="shared" si="282"/>
        <v>77.73</v>
      </c>
      <c r="Q3599" s="9" t="s">
        <v>1100</v>
      </c>
      <c r="R3599" s="9" t="s">
        <v>1101</v>
      </c>
      <c r="S3599" s="10">
        <f t="shared" si="283"/>
        <v>42417.585532407407</v>
      </c>
      <c r="T3599" s="10">
        <f t="shared" si="284"/>
        <v>42432.249305555553</v>
      </c>
      <c r="U3599">
        <f t="shared" si="280"/>
        <v>2016</v>
      </c>
    </row>
    <row r="3600" spans="1:21" ht="43.2" x14ac:dyDescent="0.3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1"/>
        <v>110</v>
      </c>
      <c r="P3600">
        <f t="shared" si="282"/>
        <v>40.78</v>
      </c>
      <c r="Q3600" s="9" t="s">
        <v>1100</v>
      </c>
      <c r="R3600" s="9" t="s">
        <v>1101</v>
      </c>
      <c r="S3600" s="10">
        <f t="shared" si="283"/>
        <v>41866.79886574074</v>
      </c>
      <c r="T3600" s="10">
        <f t="shared" si="284"/>
        <v>41885.207638888889</v>
      </c>
      <c r="U3600">
        <f t="shared" si="280"/>
        <v>2014</v>
      </c>
    </row>
    <row r="3601" spans="1:21" ht="43.2" x14ac:dyDescent="0.3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1"/>
        <v>202</v>
      </c>
      <c r="P3601">
        <f t="shared" si="282"/>
        <v>59.41</v>
      </c>
      <c r="Q3601" s="9" t="s">
        <v>1100</v>
      </c>
      <c r="R3601" s="9" t="s">
        <v>1101</v>
      </c>
      <c r="S3601" s="10">
        <f t="shared" si="283"/>
        <v>42220.79487268519</v>
      </c>
      <c r="T3601" s="10">
        <f t="shared" si="284"/>
        <v>42246</v>
      </c>
      <c r="U3601">
        <f t="shared" si="280"/>
        <v>2015</v>
      </c>
    </row>
    <row r="3602" spans="1:21" ht="28.8" x14ac:dyDescent="0.3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1"/>
        <v>130</v>
      </c>
      <c r="P3602">
        <f t="shared" si="282"/>
        <v>3.25</v>
      </c>
      <c r="Q3602" s="9" t="s">
        <v>1100</v>
      </c>
      <c r="R3602" s="9" t="s">
        <v>1101</v>
      </c>
      <c r="S3602" s="10">
        <f t="shared" si="283"/>
        <v>42628.849120370374</v>
      </c>
      <c r="T3602" s="10">
        <f t="shared" si="284"/>
        <v>42656.849120370374</v>
      </c>
      <c r="U3602">
        <f t="shared" si="280"/>
        <v>2016</v>
      </c>
    </row>
    <row r="3603" spans="1:21" ht="43.2" x14ac:dyDescent="0.3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1"/>
        <v>104</v>
      </c>
      <c r="P3603">
        <f t="shared" si="282"/>
        <v>39.380000000000003</v>
      </c>
      <c r="Q3603" s="9" t="s">
        <v>1100</v>
      </c>
      <c r="R3603" s="9" t="s">
        <v>1101</v>
      </c>
      <c r="S3603" s="10">
        <f t="shared" si="283"/>
        <v>41990.99863425926</v>
      </c>
      <c r="T3603" s="10">
        <f t="shared" si="284"/>
        <v>42020.99863425926</v>
      </c>
      <c r="U3603">
        <f t="shared" si="280"/>
        <v>2014</v>
      </c>
    </row>
    <row r="3604" spans="1:21" ht="57.6" x14ac:dyDescent="0.3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1"/>
        <v>100</v>
      </c>
      <c r="P3604">
        <f t="shared" si="282"/>
        <v>81.67</v>
      </c>
      <c r="Q3604" s="9" t="s">
        <v>1100</v>
      </c>
      <c r="R3604" s="9" t="s">
        <v>1101</v>
      </c>
      <c r="S3604" s="10">
        <f t="shared" si="283"/>
        <v>42447.894432870366</v>
      </c>
      <c r="T3604" s="10">
        <f t="shared" si="284"/>
        <v>42507.894432870366</v>
      </c>
      <c r="U3604">
        <f t="shared" si="280"/>
        <v>2016</v>
      </c>
    </row>
    <row r="3605" spans="1:21" ht="43.2" x14ac:dyDescent="0.3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1"/>
        <v>171</v>
      </c>
      <c r="P3605">
        <f t="shared" si="282"/>
        <v>44.91</v>
      </c>
      <c r="Q3605" s="9" t="s">
        <v>1100</v>
      </c>
      <c r="R3605" s="9" t="s">
        <v>1101</v>
      </c>
      <c r="S3605" s="10">
        <f t="shared" si="283"/>
        <v>42283.864351851851</v>
      </c>
      <c r="T3605" s="10">
        <f t="shared" si="284"/>
        <v>42313.906018518523</v>
      </c>
      <c r="U3605">
        <f t="shared" si="280"/>
        <v>2015</v>
      </c>
    </row>
    <row r="3606" spans="1:21" ht="43.2" x14ac:dyDescent="0.3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1"/>
        <v>113</v>
      </c>
      <c r="P3606">
        <f t="shared" si="282"/>
        <v>49.06</v>
      </c>
      <c r="Q3606" s="9" t="s">
        <v>1100</v>
      </c>
      <c r="R3606" s="9" t="s">
        <v>1101</v>
      </c>
      <c r="S3606" s="10">
        <f t="shared" si="283"/>
        <v>42483.015694444446</v>
      </c>
      <c r="T3606" s="10">
        <f t="shared" si="284"/>
        <v>42489.290972222225</v>
      </c>
      <c r="U3606">
        <f t="shared" si="280"/>
        <v>2016</v>
      </c>
    </row>
    <row r="3607" spans="1:21" ht="57.6" x14ac:dyDescent="0.3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1"/>
        <v>184</v>
      </c>
      <c r="P3607">
        <f t="shared" si="282"/>
        <v>30.67</v>
      </c>
      <c r="Q3607" s="9" t="s">
        <v>1100</v>
      </c>
      <c r="R3607" s="9" t="s">
        <v>1101</v>
      </c>
      <c r="S3607" s="10">
        <f t="shared" si="283"/>
        <v>42383.793124999997</v>
      </c>
      <c r="T3607" s="10">
        <f t="shared" si="284"/>
        <v>42413.793124999997</v>
      </c>
      <c r="U3607">
        <f t="shared" si="280"/>
        <v>2016</v>
      </c>
    </row>
    <row r="3608" spans="1:21" ht="43.2" x14ac:dyDescent="0.3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1"/>
        <v>130</v>
      </c>
      <c r="P3608">
        <f t="shared" si="282"/>
        <v>61.06</v>
      </c>
      <c r="Q3608" s="9" t="s">
        <v>1100</v>
      </c>
      <c r="R3608" s="9" t="s">
        <v>1101</v>
      </c>
      <c r="S3608" s="10">
        <f t="shared" si="283"/>
        <v>42566.604826388888</v>
      </c>
      <c r="T3608" s="10">
        <f t="shared" si="284"/>
        <v>42596.604826388888</v>
      </c>
      <c r="U3608">
        <f t="shared" si="280"/>
        <v>2016</v>
      </c>
    </row>
    <row r="3609" spans="1:21" ht="28.8" x14ac:dyDescent="0.3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1"/>
        <v>105</v>
      </c>
      <c r="P3609">
        <f t="shared" si="282"/>
        <v>29</v>
      </c>
      <c r="Q3609" s="9" t="s">
        <v>1100</v>
      </c>
      <c r="R3609" s="9" t="s">
        <v>1101</v>
      </c>
      <c r="S3609" s="10">
        <f t="shared" si="283"/>
        <v>42338.963912037041</v>
      </c>
      <c r="T3609" s="10">
        <f t="shared" si="284"/>
        <v>42353</v>
      </c>
      <c r="U3609">
        <f t="shared" si="280"/>
        <v>2015</v>
      </c>
    </row>
    <row r="3610" spans="1:21" ht="43.2" x14ac:dyDescent="0.3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1"/>
        <v>100</v>
      </c>
      <c r="P3610">
        <f t="shared" si="282"/>
        <v>29.63</v>
      </c>
      <c r="Q3610" s="9" t="s">
        <v>1100</v>
      </c>
      <c r="R3610" s="9" t="s">
        <v>1101</v>
      </c>
      <c r="S3610" s="10">
        <f t="shared" si="283"/>
        <v>42506.709375000006</v>
      </c>
      <c r="T3610" s="10">
        <f t="shared" si="284"/>
        <v>42538.583333333328</v>
      </c>
      <c r="U3610">
        <f t="shared" si="280"/>
        <v>2016</v>
      </c>
    </row>
    <row r="3611" spans="1:21" ht="43.2" x14ac:dyDescent="0.3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1"/>
        <v>153</v>
      </c>
      <c r="P3611">
        <f t="shared" si="282"/>
        <v>143.1</v>
      </c>
      <c r="Q3611" s="9" t="s">
        <v>1100</v>
      </c>
      <c r="R3611" s="9" t="s">
        <v>1101</v>
      </c>
      <c r="S3611" s="10">
        <f t="shared" si="283"/>
        <v>42429.991724537031</v>
      </c>
      <c r="T3611" s="10">
        <f t="shared" si="284"/>
        <v>42459.950057870374</v>
      </c>
      <c r="U3611">
        <f t="shared" si="280"/>
        <v>2016</v>
      </c>
    </row>
    <row r="3612" spans="1:21" ht="43.2" x14ac:dyDescent="0.3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1"/>
        <v>162</v>
      </c>
      <c r="P3612">
        <f t="shared" si="282"/>
        <v>52.35</v>
      </c>
      <c r="Q3612" s="9" t="s">
        <v>1100</v>
      </c>
      <c r="R3612" s="9" t="s">
        <v>1101</v>
      </c>
      <c r="S3612" s="10">
        <f t="shared" si="283"/>
        <v>42203.432129629626</v>
      </c>
      <c r="T3612" s="10">
        <f t="shared" si="284"/>
        <v>42233.432129629626</v>
      </c>
      <c r="U3612">
        <f t="shared" si="280"/>
        <v>2015</v>
      </c>
    </row>
    <row r="3613" spans="1:21" ht="43.2" x14ac:dyDescent="0.3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1"/>
        <v>136</v>
      </c>
      <c r="P3613">
        <f t="shared" si="282"/>
        <v>66.67</v>
      </c>
      <c r="Q3613" s="9" t="s">
        <v>1100</v>
      </c>
      <c r="R3613" s="9" t="s">
        <v>1101</v>
      </c>
      <c r="S3613" s="10">
        <f t="shared" si="283"/>
        <v>42072.370381944449</v>
      </c>
      <c r="T3613" s="10">
        <f t="shared" si="284"/>
        <v>42102.370381944449</v>
      </c>
      <c r="U3613">
        <f t="shared" si="280"/>
        <v>2015</v>
      </c>
    </row>
    <row r="3614" spans="1:21" ht="43.2" x14ac:dyDescent="0.3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1"/>
        <v>144</v>
      </c>
      <c r="P3614">
        <f t="shared" si="282"/>
        <v>126.67</v>
      </c>
      <c r="Q3614" s="9" t="s">
        <v>1100</v>
      </c>
      <c r="R3614" s="9" t="s">
        <v>1101</v>
      </c>
      <c r="S3614" s="10">
        <f t="shared" si="283"/>
        <v>41789.726979166669</v>
      </c>
      <c r="T3614" s="10">
        <f t="shared" si="284"/>
        <v>41799.726979166669</v>
      </c>
      <c r="U3614">
        <f t="shared" si="280"/>
        <v>2014</v>
      </c>
    </row>
    <row r="3615" spans="1:21" ht="43.2" x14ac:dyDescent="0.3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1"/>
        <v>100</v>
      </c>
      <c r="P3615">
        <f t="shared" si="282"/>
        <v>62.5</v>
      </c>
      <c r="Q3615" s="9" t="s">
        <v>1100</v>
      </c>
      <c r="R3615" s="9" t="s">
        <v>1101</v>
      </c>
      <c r="S3615" s="10">
        <f t="shared" si="283"/>
        <v>41788.58997685185</v>
      </c>
      <c r="T3615" s="10">
        <f t="shared" si="284"/>
        <v>41818.58997685185</v>
      </c>
      <c r="U3615">
        <f t="shared" si="280"/>
        <v>2014</v>
      </c>
    </row>
    <row r="3616" spans="1:21" ht="43.2" x14ac:dyDescent="0.3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1"/>
        <v>101</v>
      </c>
      <c r="P3616">
        <f t="shared" si="282"/>
        <v>35.49</v>
      </c>
      <c r="Q3616" s="9" t="s">
        <v>1100</v>
      </c>
      <c r="R3616" s="9" t="s">
        <v>1101</v>
      </c>
      <c r="S3616" s="10">
        <f t="shared" si="283"/>
        <v>42144.041851851856</v>
      </c>
      <c r="T3616" s="10">
        <f t="shared" si="284"/>
        <v>42174.041851851856</v>
      </c>
      <c r="U3616">
        <f t="shared" si="280"/>
        <v>2015</v>
      </c>
    </row>
    <row r="3617" spans="1:21" ht="43.2" x14ac:dyDescent="0.3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1"/>
        <v>107</v>
      </c>
      <c r="P3617">
        <f t="shared" si="282"/>
        <v>37.08</v>
      </c>
      <c r="Q3617" s="9" t="s">
        <v>1100</v>
      </c>
      <c r="R3617" s="9" t="s">
        <v>1101</v>
      </c>
      <c r="S3617" s="10">
        <f t="shared" si="283"/>
        <v>42318.593703703707</v>
      </c>
      <c r="T3617" s="10">
        <f t="shared" si="284"/>
        <v>42348.593703703707</v>
      </c>
      <c r="U3617">
        <f t="shared" si="280"/>
        <v>2015</v>
      </c>
    </row>
    <row r="3618" spans="1:21" ht="43.2" x14ac:dyDescent="0.3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1"/>
        <v>125</v>
      </c>
      <c r="P3618">
        <f t="shared" si="282"/>
        <v>69.33</v>
      </c>
      <c r="Q3618" s="9" t="s">
        <v>1100</v>
      </c>
      <c r="R3618" s="9" t="s">
        <v>1101</v>
      </c>
      <c r="S3618" s="10">
        <f t="shared" si="283"/>
        <v>42052.949814814812</v>
      </c>
      <c r="T3618" s="10">
        <f t="shared" si="284"/>
        <v>42082.908148148148</v>
      </c>
      <c r="U3618">
        <f t="shared" si="280"/>
        <v>2015</v>
      </c>
    </row>
    <row r="3619" spans="1:21" ht="43.2" x14ac:dyDescent="0.3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1"/>
        <v>119</v>
      </c>
      <c r="P3619">
        <f t="shared" si="282"/>
        <v>17.25</v>
      </c>
      <c r="Q3619" s="9" t="s">
        <v>1100</v>
      </c>
      <c r="R3619" s="9" t="s">
        <v>1101</v>
      </c>
      <c r="S3619" s="10">
        <f t="shared" si="283"/>
        <v>42779.610289351855</v>
      </c>
      <c r="T3619" s="10">
        <f t="shared" si="284"/>
        <v>42794</v>
      </c>
      <c r="U3619">
        <f t="shared" si="280"/>
        <v>2017</v>
      </c>
    </row>
    <row r="3620" spans="1:21" ht="43.2" x14ac:dyDescent="0.3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1"/>
        <v>101</v>
      </c>
      <c r="P3620">
        <f t="shared" si="282"/>
        <v>36.07</v>
      </c>
      <c r="Q3620" s="9" t="s">
        <v>1100</v>
      </c>
      <c r="R3620" s="9" t="s">
        <v>1101</v>
      </c>
      <c r="S3620" s="10">
        <f t="shared" si="283"/>
        <v>42128.627893518518</v>
      </c>
      <c r="T3620" s="10">
        <f t="shared" si="284"/>
        <v>42158.627893518518</v>
      </c>
      <c r="U3620">
        <f t="shared" si="280"/>
        <v>2015</v>
      </c>
    </row>
    <row r="3621" spans="1:21" ht="43.2" x14ac:dyDescent="0.3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1"/>
        <v>113</v>
      </c>
      <c r="P3621">
        <f t="shared" si="282"/>
        <v>66.47</v>
      </c>
      <c r="Q3621" s="9" t="s">
        <v>1100</v>
      </c>
      <c r="R3621" s="9" t="s">
        <v>1101</v>
      </c>
      <c r="S3621" s="10">
        <f t="shared" si="283"/>
        <v>42661.132245370376</v>
      </c>
      <c r="T3621" s="10">
        <f t="shared" si="284"/>
        <v>42693.916666666672</v>
      </c>
      <c r="U3621">
        <f t="shared" si="280"/>
        <v>2016</v>
      </c>
    </row>
    <row r="3622" spans="1:21" ht="43.2" x14ac:dyDescent="0.3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1"/>
        <v>105</v>
      </c>
      <c r="P3622">
        <f t="shared" si="282"/>
        <v>56.07</v>
      </c>
      <c r="Q3622" s="9" t="s">
        <v>1100</v>
      </c>
      <c r="R3622" s="9" t="s">
        <v>1101</v>
      </c>
      <c r="S3622" s="10">
        <f t="shared" si="283"/>
        <v>42037.938206018516</v>
      </c>
      <c r="T3622" s="10">
        <f t="shared" si="284"/>
        <v>42068.166666666672</v>
      </c>
      <c r="U3622">
        <f t="shared" si="280"/>
        <v>2015</v>
      </c>
    </row>
    <row r="3623" spans="1:21" ht="43.2" x14ac:dyDescent="0.3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1"/>
        <v>110</v>
      </c>
      <c r="P3623">
        <f t="shared" si="282"/>
        <v>47.03</v>
      </c>
      <c r="Q3623" s="9" t="s">
        <v>1100</v>
      </c>
      <c r="R3623" s="9" t="s">
        <v>1101</v>
      </c>
      <c r="S3623" s="10">
        <f t="shared" si="283"/>
        <v>42619.935694444444</v>
      </c>
      <c r="T3623" s="10">
        <f t="shared" si="284"/>
        <v>42643.875</v>
      </c>
      <c r="U3623">
        <f t="shared" si="280"/>
        <v>2016</v>
      </c>
    </row>
    <row r="3624" spans="1:21" ht="28.8" x14ac:dyDescent="0.3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1"/>
        <v>100</v>
      </c>
      <c r="P3624">
        <f t="shared" si="282"/>
        <v>47.67</v>
      </c>
      <c r="Q3624" s="9" t="s">
        <v>1100</v>
      </c>
      <c r="R3624" s="9" t="s">
        <v>1101</v>
      </c>
      <c r="S3624" s="10">
        <f t="shared" si="283"/>
        <v>41877.221886574072</v>
      </c>
      <c r="T3624" s="10">
        <f t="shared" si="284"/>
        <v>41910.140972222223</v>
      </c>
      <c r="U3624">
        <f t="shared" si="280"/>
        <v>2014</v>
      </c>
    </row>
    <row r="3625" spans="1:21" ht="28.8" x14ac:dyDescent="0.3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1"/>
        <v>120</v>
      </c>
      <c r="P3625">
        <f t="shared" si="282"/>
        <v>88.24</v>
      </c>
      <c r="Q3625" s="9" t="s">
        <v>1100</v>
      </c>
      <c r="R3625" s="9" t="s">
        <v>1101</v>
      </c>
      <c r="S3625" s="10">
        <f t="shared" si="283"/>
        <v>41828.736921296295</v>
      </c>
      <c r="T3625" s="10">
        <f t="shared" si="284"/>
        <v>41846.291666666664</v>
      </c>
      <c r="U3625">
        <f t="shared" si="280"/>
        <v>2014</v>
      </c>
    </row>
    <row r="3626" spans="1:21" ht="72" x14ac:dyDescent="0.3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1"/>
        <v>105</v>
      </c>
      <c r="P3626">
        <f t="shared" si="282"/>
        <v>80.72</v>
      </c>
      <c r="Q3626" s="9" t="s">
        <v>1100</v>
      </c>
      <c r="R3626" s="9" t="s">
        <v>1101</v>
      </c>
      <c r="S3626" s="10">
        <f t="shared" si="283"/>
        <v>42545.774189814809</v>
      </c>
      <c r="T3626" s="10">
        <f t="shared" si="284"/>
        <v>42605.774189814809</v>
      </c>
      <c r="U3626">
        <f t="shared" si="280"/>
        <v>2016</v>
      </c>
    </row>
    <row r="3627" spans="1:21" ht="57.6" x14ac:dyDescent="0.3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1"/>
        <v>103</v>
      </c>
      <c r="P3627">
        <f t="shared" si="282"/>
        <v>39.49</v>
      </c>
      <c r="Q3627" s="9" t="s">
        <v>1100</v>
      </c>
      <c r="R3627" s="9" t="s">
        <v>1101</v>
      </c>
      <c r="S3627" s="10">
        <f t="shared" si="283"/>
        <v>42157.652511574073</v>
      </c>
      <c r="T3627" s="10">
        <f t="shared" si="284"/>
        <v>42187.652511574073</v>
      </c>
      <c r="U3627">
        <f t="shared" si="280"/>
        <v>2015</v>
      </c>
    </row>
    <row r="3628" spans="1:21" ht="43.2" x14ac:dyDescent="0.3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1"/>
        <v>102</v>
      </c>
      <c r="P3628">
        <f t="shared" si="282"/>
        <v>84.85</v>
      </c>
      <c r="Q3628" s="9" t="s">
        <v>1100</v>
      </c>
      <c r="R3628" s="9" t="s">
        <v>1101</v>
      </c>
      <c r="S3628" s="10">
        <f t="shared" si="283"/>
        <v>41846.667326388888</v>
      </c>
      <c r="T3628" s="10">
        <f t="shared" si="284"/>
        <v>41867.667326388888</v>
      </c>
      <c r="U3628">
        <f t="shared" si="280"/>
        <v>2014</v>
      </c>
    </row>
    <row r="3629" spans="1:21" ht="43.2" x14ac:dyDescent="0.3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1"/>
        <v>100</v>
      </c>
      <c r="P3629">
        <f t="shared" si="282"/>
        <v>68.97</v>
      </c>
      <c r="Q3629" s="9" t="s">
        <v>1100</v>
      </c>
      <c r="R3629" s="9" t="s">
        <v>1101</v>
      </c>
      <c r="S3629" s="10">
        <f t="shared" si="283"/>
        <v>42460.741747685184</v>
      </c>
      <c r="T3629" s="10">
        <f t="shared" si="284"/>
        <v>42511.165972222225</v>
      </c>
      <c r="U3629">
        <f t="shared" si="280"/>
        <v>2016</v>
      </c>
    </row>
    <row r="3630" spans="1:21" ht="43.2" x14ac:dyDescent="0.3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1"/>
        <v>0</v>
      </c>
      <c r="P3630">
        <f t="shared" si="282"/>
        <v>0</v>
      </c>
      <c r="Q3630" s="9" t="s">
        <v>1100</v>
      </c>
      <c r="R3630" s="9" t="s">
        <v>5987</v>
      </c>
      <c r="S3630" s="10">
        <f t="shared" si="283"/>
        <v>42291.833287037036</v>
      </c>
      <c r="T3630" s="10">
        <f t="shared" si="284"/>
        <v>42351.874953703707</v>
      </c>
      <c r="U3630">
        <f t="shared" ref="U3630:U3693" si="285">YEAR(S3630)</f>
        <v>2015</v>
      </c>
    </row>
    <row r="3631" spans="1:21" ht="57.6" x14ac:dyDescent="0.3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1"/>
        <v>0</v>
      </c>
      <c r="P3631">
        <f t="shared" si="282"/>
        <v>1</v>
      </c>
      <c r="Q3631" s="9" t="s">
        <v>1100</v>
      </c>
      <c r="R3631" s="9" t="s">
        <v>5987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1"/>
        <v>0</v>
      </c>
      <c r="P3632">
        <f t="shared" si="282"/>
        <v>1</v>
      </c>
      <c r="Q3632" s="9" t="s">
        <v>1100</v>
      </c>
      <c r="R3632" s="9" t="s">
        <v>5987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1"/>
        <v>51</v>
      </c>
      <c r="P3633">
        <f t="shared" si="282"/>
        <v>147.88</v>
      </c>
      <c r="Q3633" s="9" t="s">
        <v>1100</v>
      </c>
      <c r="R3633" s="9" t="s">
        <v>5987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1"/>
        <v>20</v>
      </c>
      <c r="P3634">
        <f t="shared" si="282"/>
        <v>100</v>
      </c>
      <c r="Q3634" s="9" t="s">
        <v>1100</v>
      </c>
      <c r="R3634" s="9" t="s">
        <v>5987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1"/>
        <v>35</v>
      </c>
      <c r="P3635">
        <f t="shared" si="282"/>
        <v>56.84</v>
      </c>
      <c r="Q3635" s="9" t="s">
        <v>1100</v>
      </c>
      <c r="R3635" s="9" t="s">
        <v>5987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1"/>
        <v>4</v>
      </c>
      <c r="P3636">
        <f t="shared" si="282"/>
        <v>176.94</v>
      </c>
      <c r="Q3636" s="9" t="s">
        <v>1100</v>
      </c>
      <c r="R3636" s="9" t="s">
        <v>5987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1"/>
        <v>36</v>
      </c>
      <c r="P3637">
        <f t="shared" si="282"/>
        <v>127.6</v>
      </c>
      <c r="Q3637" s="9" t="s">
        <v>1100</v>
      </c>
      <c r="R3637" s="9" t="s">
        <v>5987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1"/>
        <v>0</v>
      </c>
      <c r="P3638">
        <f t="shared" si="282"/>
        <v>0</v>
      </c>
      <c r="Q3638" s="9" t="s">
        <v>1100</v>
      </c>
      <c r="R3638" s="9" t="s">
        <v>5987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1"/>
        <v>31</v>
      </c>
      <c r="P3639">
        <f t="shared" si="282"/>
        <v>66.14</v>
      </c>
      <c r="Q3639" s="9" t="s">
        <v>1100</v>
      </c>
      <c r="R3639" s="9" t="s">
        <v>5987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1"/>
        <v>7</v>
      </c>
      <c r="P3640">
        <f t="shared" si="282"/>
        <v>108</v>
      </c>
      <c r="Q3640" s="9" t="s">
        <v>1100</v>
      </c>
      <c r="R3640" s="9" t="s">
        <v>5987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1"/>
        <v>0</v>
      </c>
      <c r="P3641">
        <f t="shared" si="282"/>
        <v>1</v>
      </c>
      <c r="Q3641" s="9" t="s">
        <v>1100</v>
      </c>
      <c r="R3641" s="9" t="s">
        <v>5987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1"/>
        <v>6</v>
      </c>
      <c r="P3642">
        <f t="shared" si="282"/>
        <v>18.329999999999998</v>
      </c>
      <c r="Q3642" s="9" t="s">
        <v>1100</v>
      </c>
      <c r="R3642" s="9" t="s">
        <v>5987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1"/>
        <v>0</v>
      </c>
      <c r="P3643">
        <f t="shared" si="282"/>
        <v>0</v>
      </c>
      <c r="Q3643" s="9" t="s">
        <v>1100</v>
      </c>
      <c r="R3643" s="9" t="s">
        <v>5987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1"/>
        <v>2</v>
      </c>
      <c r="P3644">
        <f t="shared" si="282"/>
        <v>7.5</v>
      </c>
      <c r="Q3644" s="9" t="s">
        <v>1100</v>
      </c>
      <c r="R3644" s="9" t="s">
        <v>5987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1"/>
        <v>0</v>
      </c>
      <c r="P3645">
        <f t="shared" si="282"/>
        <v>0</v>
      </c>
      <c r="Q3645" s="9" t="s">
        <v>1100</v>
      </c>
      <c r="R3645" s="9" t="s">
        <v>5987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1"/>
        <v>16</v>
      </c>
      <c r="P3646">
        <f t="shared" si="282"/>
        <v>68.42</v>
      </c>
      <c r="Q3646" s="9" t="s">
        <v>1100</v>
      </c>
      <c r="R3646" s="9" t="s">
        <v>5987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1"/>
        <v>0</v>
      </c>
      <c r="P3647">
        <f t="shared" si="282"/>
        <v>1</v>
      </c>
      <c r="Q3647" s="9" t="s">
        <v>1100</v>
      </c>
      <c r="R3647" s="9" t="s">
        <v>5987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1"/>
        <v>5</v>
      </c>
      <c r="P3648">
        <f t="shared" si="282"/>
        <v>60.13</v>
      </c>
      <c r="Q3648" s="9" t="s">
        <v>1100</v>
      </c>
      <c r="R3648" s="9" t="s">
        <v>5987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1"/>
        <v>6</v>
      </c>
      <c r="P3649">
        <f t="shared" si="282"/>
        <v>15</v>
      </c>
      <c r="Q3649" s="9" t="s">
        <v>1100</v>
      </c>
      <c r="R3649" s="9" t="s">
        <v>5987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6">ROUND(E3650/D3650*100,0)</f>
        <v>100</v>
      </c>
      <c r="P3650">
        <f t="shared" si="282"/>
        <v>550.04</v>
      </c>
      <c r="Q3650" s="9" t="s">
        <v>1100</v>
      </c>
      <c r="R3650" s="9" t="s">
        <v>1101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6"/>
        <v>104</v>
      </c>
      <c r="P3651">
        <f t="shared" ref="P3651:P3714" si="287">IFERROR(ROUND(E3651/L3651,2),0)</f>
        <v>97.5</v>
      </c>
      <c r="Q3651" s="9" t="s">
        <v>1100</v>
      </c>
      <c r="R3651" s="9" t="s">
        <v>1101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  <c r="U3651">
        <f t="shared" si="285"/>
        <v>2014</v>
      </c>
    </row>
    <row r="3652" spans="1:21" ht="43.2" x14ac:dyDescent="0.3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6"/>
        <v>100</v>
      </c>
      <c r="P3652">
        <f t="shared" si="287"/>
        <v>29.41</v>
      </c>
      <c r="Q3652" s="9" t="s">
        <v>1100</v>
      </c>
      <c r="R3652" s="9" t="s">
        <v>1101</v>
      </c>
      <c r="S3652" s="10">
        <f t="shared" si="288"/>
        <v>42381.478981481487</v>
      </c>
      <c r="T3652" s="10">
        <f t="shared" si="289"/>
        <v>42402.478981481487</v>
      </c>
      <c r="U3652">
        <f t="shared" si="285"/>
        <v>2016</v>
      </c>
    </row>
    <row r="3653" spans="1:21" ht="43.2" x14ac:dyDescent="0.3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6"/>
        <v>104</v>
      </c>
      <c r="P3653">
        <f t="shared" si="287"/>
        <v>57.78</v>
      </c>
      <c r="Q3653" s="9" t="s">
        <v>1100</v>
      </c>
      <c r="R3653" s="9" t="s">
        <v>1101</v>
      </c>
      <c r="S3653" s="10">
        <f t="shared" si="288"/>
        <v>41828.646319444444</v>
      </c>
      <c r="T3653" s="10">
        <f t="shared" si="289"/>
        <v>41861.665972222225</v>
      </c>
      <c r="U3653">
        <f t="shared" si="285"/>
        <v>2014</v>
      </c>
    </row>
    <row r="3654" spans="1:21" ht="43.2" x14ac:dyDescent="0.3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6"/>
        <v>251</v>
      </c>
      <c r="P3654">
        <f t="shared" si="287"/>
        <v>44.24</v>
      </c>
      <c r="Q3654" s="9" t="s">
        <v>1100</v>
      </c>
      <c r="R3654" s="9" t="s">
        <v>1101</v>
      </c>
      <c r="S3654" s="10">
        <f t="shared" si="288"/>
        <v>42596.644699074073</v>
      </c>
      <c r="T3654" s="10">
        <f t="shared" si="289"/>
        <v>42607.165972222225</v>
      </c>
      <c r="U3654">
        <f t="shared" si="285"/>
        <v>2016</v>
      </c>
    </row>
    <row r="3655" spans="1:21" ht="43.2" x14ac:dyDescent="0.3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6"/>
        <v>101</v>
      </c>
      <c r="P3655">
        <f t="shared" si="287"/>
        <v>60.91</v>
      </c>
      <c r="Q3655" s="9" t="s">
        <v>1100</v>
      </c>
      <c r="R3655" s="9" t="s">
        <v>1101</v>
      </c>
      <c r="S3655" s="10">
        <f t="shared" si="288"/>
        <v>42191.363506944443</v>
      </c>
      <c r="T3655" s="10">
        <f t="shared" si="289"/>
        <v>42221.363506944443</v>
      </c>
      <c r="U3655">
        <f t="shared" si="285"/>
        <v>2015</v>
      </c>
    </row>
    <row r="3656" spans="1:21" ht="57.6" x14ac:dyDescent="0.3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6"/>
        <v>174</v>
      </c>
      <c r="P3656">
        <f t="shared" si="287"/>
        <v>68.84</v>
      </c>
      <c r="Q3656" s="9" t="s">
        <v>1100</v>
      </c>
      <c r="R3656" s="9" t="s">
        <v>1101</v>
      </c>
      <c r="S3656" s="10">
        <f t="shared" si="288"/>
        <v>42440.416504629626</v>
      </c>
      <c r="T3656" s="10">
        <f t="shared" si="289"/>
        <v>42463.708333333328</v>
      </c>
      <c r="U3656">
        <f t="shared" si="285"/>
        <v>2016</v>
      </c>
    </row>
    <row r="3657" spans="1:21" ht="57.6" x14ac:dyDescent="0.3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6"/>
        <v>116</v>
      </c>
      <c r="P3657">
        <f t="shared" si="287"/>
        <v>73.58</v>
      </c>
      <c r="Q3657" s="9" t="s">
        <v>1100</v>
      </c>
      <c r="R3657" s="9" t="s">
        <v>1101</v>
      </c>
      <c r="S3657" s="10">
        <f t="shared" si="288"/>
        <v>42173.803217592591</v>
      </c>
      <c r="T3657" s="10">
        <f t="shared" si="289"/>
        <v>42203.290972222225</v>
      </c>
      <c r="U3657">
        <f t="shared" si="285"/>
        <v>2015</v>
      </c>
    </row>
    <row r="3658" spans="1:21" ht="43.2" x14ac:dyDescent="0.3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6"/>
        <v>106</v>
      </c>
      <c r="P3658">
        <f t="shared" si="287"/>
        <v>115.02</v>
      </c>
      <c r="Q3658" s="9" t="s">
        <v>1100</v>
      </c>
      <c r="R3658" s="9" t="s">
        <v>1101</v>
      </c>
      <c r="S3658" s="10">
        <f t="shared" si="288"/>
        <v>42737.910138888896</v>
      </c>
      <c r="T3658" s="10">
        <f t="shared" si="289"/>
        <v>42767.957638888889</v>
      </c>
      <c r="U3658">
        <f t="shared" si="285"/>
        <v>2017</v>
      </c>
    </row>
    <row r="3659" spans="1:21" ht="43.2" x14ac:dyDescent="0.3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6"/>
        <v>111</v>
      </c>
      <c r="P3659">
        <f t="shared" si="287"/>
        <v>110.75</v>
      </c>
      <c r="Q3659" s="9" t="s">
        <v>1100</v>
      </c>
      <c r="R3659" s="9" t="s">
        <v>1101</v>
      </c>
      <c r="S3659" s="10">
        <f t="shared" si="288"/>
        <v>42499.629849537043</v>
      </c>
      <c r="T3659" s="10">
        <f t="shared" si="289"/>
        <v>42522.904166666667</v>
      </c>
      <c r="U3659">
        <f t="shared" si="285"/>
        <v>2016</v>
      </c>
    </row>
    <row r="3660" spans="1:21" ht="28.8" x14ac:dyDescent="0.3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6"/>
        <v>101</v>
      </c>
      <c r="P3660">
        <f t="shared" si="287"/>
        <v>75.5</v>
      </c>
      <c r="Q3660" s="9" t="s">
        <v>1100</v>
      </c>
      <c r="R3660" s="9" t="s">
        <v>1101</v>
      </c>
      <c r="S3660" s="10">
        <f t="shared" si="288"/>
        <v>41775.858564814815</v>
      </c>
      <c r="T3660" s="10">
        <f t="shared" si="289"/>
        <v>41822.165972222225</v>
      </c>
      <c r="U3660">
        <f t="shared" si="285"/>
        <v>2014</v>
      </c>
    </row>
    <row r="3661" spans="1:21" ht="43.2" x14ac:dyDescent="0.3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6"/>
        <v>102</v>
      </c>
      <c r="P3661">
        <f t="shared" si="287"/>
        <v>235.46</v>
      </c>
      <c r="Q3661" s="9" t="s">
        <v>1100</v>
      </c>
      <c r="R3661" s="9" t="s">
        <v>1101</v>
      </c>
      <c r="S3661" s="10">
        <f t="shared" si="288"/>
        <v>42055.277199074073</v>
      </c>
      <c r="T3661" s="10">
        <f t="shared" si="289"/>
        <v>42082.610416666663</v>
      </c>
      <c r="U3661">
        <f t="shared" si="285"/>
        <v>2015</v>
      </c>
    </row>
    <row r="3662" spans="1:21" ht="57.6" x14ac:dyDescent="0.3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6"/>
        <v>100</v>
      </c>
      <c r="P3662">
        <f t="shared" si="287"/>
        <v>11.36</v>
      </c>
      <c r="Q3662" s="9" t="s">
        <v>1100</v>
      </c>
      <c r="R3662" s="9" t="s">
        <v>1101</v>
      </c>
      <c r="S3662" s="10">
        <f t="shared" si="288"/>
        <v>41971.881076388891</v>
      </c>
      <c r="T3662" s="10">
        <f t="shared" si="289"/>
        <v>41996.881076388891</v>
      </c>
      <c r="U3662">
        <f t="shared" si="285"/>
        <v>2014</v>
      </c>
    </row>
    <row r="3663" spans="1:21" ht="43.2" x14ac:dyDescent="0.3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6"/>
        <v>111</v>
      </c>
      <c r="P3663">
        <f t="shared" si="287"/>
        <v>92.5</v>
      </c>
      <c r="Q3663" s="9" t="s">
        <v>1100</v>
      </c>
      <c r="R3663" s="9" t="s">
        <v>1101</v>
      </c>
      <c r="S3663" s="10">
        <f t="shared" si="288"/>
        <v>42447.896666666667</v>
      </c>
      <c r="T3663" s="10">
        <f t="shared" si="289"/>
        <v>42470.166666666672</v>
      </c>
      <c r="U3663">
        <f t="shared" si="285"/>
        <v>2016</v>
      </c>
    </row>
    <row r="3664" spans="1:21" ht="57.6" x14ac:dyDescent="0.3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6"/>
        <v>101</v>
      </c>
      <c r="P3664">
        <f t="shared" si="287"/>
        <v>202.85</v>
      </c>
      <c r="Q3664" s="9" t="s">
        <v>1100</v>
      </c>
      <c r="R3664" s="9" t="s">
        <v>1101</v>
      </c>
      <c r="S3664" s="10">
        <f t="shared" si="288"/>
        <v>42064.220069444447</v>
      </c>
      <c r="T3664" s="10">
        <f t="shared" si="289"/>
        <v>42094.178402777776</v>
      </c>
      <c r="U3664">
        <f t="shared" si="285"/>
        <v>2015</v>
      </c>
    </row>
    <row r="3665" spans="1:21" ht="43.2" x14ac:dyDescent="0.3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6"/>
        <v>104</v>
      </c>
      <c r="P3665">
        <f t="shared" si="287"/>
        <v>26</v>
      </c>
      <c r="Q3665" s="9" t="s">
        <v>1100</v>
      </c>
      <c r="R3665" s="9" t="s">
        <v>1101</v>
      </c>
      <c r="S3665" s="10">
        <f t="shared" si="288"/>
        <v>42665.451736111107</v>
      </c>
      <c r="T3665" s="10">
        <f t="shared" si="289"/>
        <v>42725.493402777778</v>
      </c>
      <c r="U3665">
        <f t="shared" si="285"/>
        <v>2016</v>
      </c>
    </row>
    <row r="3666" spans="1:21" ht="43.2" x14ac:dyDescent="0.3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6"/>
        <v>109</v>
      </c>
      <c r="P3666">
        <f t="shared" si="287"/>
        <v>46.05</v>
      </c>
      <c r="Q3666" s="9" t="s">
        <v>1100</v>
      </c>
      <c r="R3666" s="9" t="s">
        <v>1101</v>
      </c>
      <c r="S3666" s="10">
        <f t="shared" si="288"/>
        <v>42523.248715277776</v>
      </c>
      <c r="T3666" s="10">
        <f t="shared" si="289"/>
        <v>42537.248715277776</v>
      </c>
      <c r="U3666">
        <f t="shared" si="285"/>
        <v>2016</v>
      </c>
    </row>
    <row r="3667" spans="1:21" ht="43.2" x14ac:dyDescent="0.3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6"/>
        <v>115</v>
      </c>
      <c r="P3667">
        <f t="shared" si="287"/>
        <v>51</v>
      </c>
      <c r="Q3667" s="9" t="s">
        <v>1100</v>
      </c>
      <c r="R3667" s="9" t="s">
        <v>1101</v>
      </c>
      <c r="S3667" s="10">
        <f t="shared" si="288"/>
        <v>42294.808124999996</v>
      </c>
      <c r="T3667" s="10">
        <f t="shared" si="289"/>
        <v>42305.829166666663</v>
      </c>
      <c r="U3667">
        <f t="shared" si="285"/>
        <v>2015</v>
      </c>
    </row>
    <row r="3668" spans="1:21" ht="28.8" x14ac:dyDescent="0.3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6"/>
        <v>100</v>
      </c>
      <c r="P3668">
        <f t="shared" si="287"/>
        <v>31.58</v>
      </c>
      <c r="Q3668" s="9" t="s">
        <v>1100</v>
      </c>
      <c r="R3668" s="9" t="s">
        <v>1101</v>
      </c>
      <c r="S3668" s="10">
        <f t="shared" si="288"/>
        <v>41822.90488425926</v>
      </c>
      <c r="T3668" s="10">
        <f t="shared" si="289"/>
        <v>41844.291666666664</v>
      </c>
      <c r="U3668">
        <f t="shared" si="285"/>
        <v>2014</v>
      </c>
    </row>
    <row r="3669" spans="1:21" ht="43.2" x14ac:dyDescent="0.3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6"/>
        <v>103</v>
      </c>
      <c r="P3669">
        <f t="shared" si="287"/>
        <v>53.36</v>
      </c>
      <c r="Q3669" s="9" t="s">
        <v>1100</v>
      </c>
      <c r="R3669" s="9" t="s">
        <v>1101</v>
      </c>
      <c r="S3669" s="10">
        <f t="shared" si="288"/>
        <v>42173.970127314817</v>
      </c>
      <c r="T3669" s="10">
        <f t="shared" si="289"/>
        <v>42203.970127314817</v>
      </c>
      <c r="U3669">
        <f t="shared" si="285"/>
        <v>2015</v>
      </c>
    </row>
    <row r="3670" spans="1:21" ht="43.2" x14ac:dyDescent="0.3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6"/>
        <v>104</v>
      </c>
      <c r="P3670">
        <f t="shared" si="287"/>
        <v>36.96</v>
      </c>
      <c r="Q3670" s="9" t="s">
        <v>1100</v>
      </c>
      <c r="R3670" s="9" t="s">
        <v>1101</v>
      </c>
      <c r="S3670" s="10">
        <f t="shared" si="288"/>
        <v>42185.556157407409</v>
      </c>
      <c r="T3670" s="10">
        <f t="shared" si="289"/>
        <v>42208.772916666669</v>
      </c>
      <c r="U3670">
        <f t="shared" si="285"/>
        <v>2015</v>
      </c>
    </row>
    <row r="3671" spans="1:21" ht="43.2" x14ac:dyDescent="0.3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6"/>
        <v>138</v>
      </c>
      <c r="P3671">
        <f t="shared" si="287"/>
        <v>81.290000000000006</v>
      </c>
      <c r="Q3671" s="9" t="s">
        <v>1100</v>
      </c>
      <c r="R3671" s="9" t="s">
        <v>1101</v>
      </c>
      <c r="S3671" s="10">
        <f t="shared" si="288"/>
        <v>42136.675196759257</v>
      </c>
      <c r="T3671" s="10">
        <f t="shared" si="289"/>
        <v>42166.675196759257</v>
      </c>
      <c r="U3671">
        <f t="shared" si="285"/>
        <v>2015</v>
      </c>
    </row>
    <row r="3672" spans="1:21" ht="43.2" x14ac:dyDescent="0.3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6"/>
        <v>110</v>
      </c>
      <c r="P3672">
        <f t="shared" si="287"/>
        <v>20.079999999999998</v>
      </c>
      <c r="Q3672" s="9" t="s">
        <v>1100</v>
      </c>
      <c r="R3672" s="9" t="s">
        <v>1101</v>
      </c>
      <c r="S3672" s="10">
        <f t="shared" si="288"/>
        <v>42142.514016203699</v>
      </c>
      <c r="T3672" s="10">
        <f t="shared" si="289"/>
        <v>42155.958333333328</v>
      </c>
      <c r="U3672">
        <f t="shared" si="285"/>
        <v>2015</v>
      </c>
    </row>
    <row r="3673" spans="1:21" ht="43.2" x14ac:dyDescent="0.3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6"/>
        <v>101</v>
      </c>
      <c r="P3673">
        <f t="shared" si="287"/>
        <v>88.25</v>
      </c>
      <c r="Q3673" s="9" t="s">
        <v>1100</v>
      </c>
      <c r="R3673" s="9" t="s">
        <v>1101</v>
      </c>
      <c r="S3673" s="10">
        <f t="shared" si="288"/>
        <v>41820.62809027778</v>
      </c>
      <c r="T3673" s="10">
        <f t="shared" si="289"/>
        <v>41841.165972222225</v>
      </c>
      <c r="U3673">
        <f t="shared" si="285"/>
        <v>2014</v>
      </c>
    </row>
    <row r="3674" spans="1:21" ht="57.6" x14ac:dyDescent="0.3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6"/>
        <v>102</v>
      </c>
      <c r="P3674">
        <f t="shared" si="287"/>
        <v>53.44</v>
      </c>
      <c r="Q3674" s="9" t="s">
        <v>1100</v>
      </c>
      <c r="R3674" s="9" t="s">
        <v>1101</v>
      </c>
      <c r="S3674" s="10">
        <f t="shared" si="288"/>
        <v>41878.946574074071</v>
      </c>
      <c r="T3674" s="10">
        <f t="shared" si="289"/>
        <v>41908.946574074071</v>
      </c>
      <c r="U3674">
        <f t="shared" si="285"/>
        <v>2014</v>
      </c>
    </row>
    <row r="3675" spans="1:21" ht="43.2" x14ac:dyDescent="0.3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6"/>
        <v>114</v>
      </c>
      <c r="P3675">
        <f t="shared" si="287"/>
        <v>39.869999999999997</v>
      </c>
      <c r="Q3675" s="9" t="s">
        <v>1100</v>
      </c>
      <c r="R3675" s="9" t="s">
        <v>1101</v>
      </c>
      <c r="S3675" s="10">
        <f t="shared" si="288"/>
        <v>41914.295104166667</v>
      </c>
      <c r="T3675" s="10">
        <f t="shared" si="289"/>
        <v>41948.536111111112</v>
      </c>
      <c r="U3675">
        <f t="shared" si="285"/>
        <v>2014</v>
      </c>
    </row>
    <row r="3676" spans="1:21" ht="43.2" x14ac:dyDescent="0.3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6"/>
        <v>100</v>
      </c>
      <c r="P3676">
        <f t="shared" si="287"/>
        <v>145.16</v>
      </c>
      <c r="Q3676" s="9" t="s">
        <v>1100</v>
      </c>
      <c r="R3676" s="9" t="s">
        <v>1101</v>
      </c>
      <c r="S3676" s="10">
        <f t="shared" si="288"/>
        <v>42556.873020833329</v>
      </c>
      <c r="T3676" s="10">
        <f t="shared" si="289"/>
        <v>42616.873020833329</v>
      </c>
      <c r="U3676">
        <f t="shared" si="285"/>
        <v>2016</v>
      </c>
    </row>
    <row r="3677" spans="1:21" ht="43.2" x14ac:dyDescent="0.3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6"/>
        <v>140</v>
      </c>
      <c r="P3677">
        <f t="shared" si="287"/>
        <v>23.33</v>
      </c>
      <c r="Q3677" s="9" t="s">
        <v>1100</v>
      </c>
      <c r="R3677" s="9" t="s">
        <v>1101</v>
      </c>
      <c r="S3677" s="10">
        <f t="shared" si="288"/>
        <v>42493.597013888888</v>
      </c>
      <c r="T3677" s="10">
        <f t="shared" si="289"/>
        <v>42505.958333333328</v>
      </c>
      <c r="U3677">
        <f t="shared" si="285"/>
        <v>2016</v>
      </c>
    </row>
    <row r="3678" spans="1:21" ht="43.2" x14ac:dyDescent="0.3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6"/>
        <v>129</v>
      </c>
      <c r="P3678">
        <f t="shared" si="287"/>
        <v>64.38</v>
      </c>
      <c r="Q3678" s="9" t="s">
        <v>1100</v>
      </c>
      <c r="R3678" s="9" t="s">
        <v>1101</v>
      </c>
      <c r="S3678" s="10">
        <f t="shared" si="288"/>
        <v>41876.815787037034</v>
      </c>
      <c r="T3678" s="10">
        <f t="shared" si="289"/>
        <v>41894.815787037034</v>
      </c>
      <c r="U3678">
        <f t="shared" si="285"/>
        <v>2014</v>
      </c>
    </row>
    <row r="3679" spans="1:21" ht="43.2" x14ac:dyDescent="0.3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6"/>
        <v>103</v>
      </c>
      <c r="P3679">
        <f t="shared" si="287"/>
        <v>62.05</v>
      </c>
      <c r="Q3679" s="9" t="s">
        <v>1100</v>
      </c>
      <c r="R3679" s="9" t="s">
        <v>1101</v>
      </c>
      <c r="S3679" s="10">
        <f t="shared" si="288"/>
        <v>41802.574282407404</v>
      </c>
      <c r="T3679" s="10">
        <f t="shared" si="289"/>
        <v>41823.165972222225</v>
      </c>
      <c r="U3679">
        <f t="shared" si="285"/>
        <v>2014</v>
      </c>
    </row>
    <row r="3680" spans="1:21" ht="43.2" x14ac:dyDescent="0.3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6"/>
        <v>103</v>
      </c>
      <c r="P3680">
        <f t="shared" si="287"/>
        <v>66.13</v>
      </c>
      <c r="Q3680" s="9" t="s">
        <v>1100</v>
      </c>
      <c r="R3680" s="9" t="s">
        <v>1101</v>
      </c>
      <c r="S3680" s="10">
        <f t="shared" si="288"/>
        <v>42120.531226851846</v>
      </c>
      <c r="T3680" s="10">
        <f t="shared" si="289"/>
        <v>42155.531226851846</v>
      </c>
      <c r="U3680">
        <f t="shared" si="285"/>
        <v>2015</v>
      </c>
    </row>
    <row r="3681" spans="1:21" ht="43.2" x14ac:dyDescent="0.3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6"/>
        <v>110</v>
      </c>
      <c r="P3681">
        <f t="shared" si="287"/>
        <v>73.400000000000006</v>
      </c>
      <c r="Q3681" s="9" t="s">
        <v>1100</v>
      </c>
      <c r="R3681" s="9" t="s">
        <v>1101</v>
      </c>
      <c r="S3681" s="10">
        <f t="shared" si="288"/>
        <v>41786.761354166665</v>
      </c>
      <c r="T3681" s="10">
        <f t="shared" si="289"/>
        <v>41821.207638888889</v>
      </c>
      <c r="U3681">
        <f t="shared" si="285"/>
        <v>2014</v>
      </c>
    </row>
    <row r="3682" spans="1:21" ht="43.2" x14ac:dyDescent="0.3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6"/>
        <v>113</v>
      </c>
      <c r="P3682">
        <f t="shared" si="287"/>
        <v>99.5</v>
      </c>
      <c r="Q3682" s="9" t="s">
        <v>1100</v>
      </c>
      <c r="R3682" s="9" t="s">
        <v>1101</v>
      </c>
      <c r="S3682" s="10">
        <f t="shared" si="288"/>
        <v>42627.454097222217</v>
      </c>
      <c r="T3682" s="10">
        <f t="shared" si="289"/>
        <v>42648.454097222217</v>
      </c>
      <c r="U3682">
        <f t="shared" si="285"/>
        <v>2016</v>
      </c>
    </row>
    <row r="3683" spans="1:21" ht="57.6" x14ac:dyDescent="0.3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6"/>
        <v>112</v>
      </c>
      <c r="P3683">
        <f t="shared" si="287"/>
        <v>62.17</v>
      </c>
      <c r="Q3683" s="9" t="s">
        <v>1100</v>
      </c>
      <c r="R3683" s="9" t="s">
        <v>1101</v>
      </c>
      <c r="S3683" s="10">
        <f t="shared" si="288"/>
        <v>42374.651504629626</v>
      </c>
      <c r="T3683" s="10">
        <f t="shared" si="289"/>
        <v>42384.651504629626</v>
      </c>
      <c r="U3683">
        <f t="shared" si="285"/>
        <v>2016</v>
      </c>
    </row>
    <row r="3684" spans="1:21" ht="43.2" x14ac:dyDescent="0.3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6"/>
        <v>139</v>
      </c>
      <c r="P3684">
        <f t="shared" si="287"/>
        <v>62.33</v>
      </c>
      <c r="Q3684" s="9" t="s">
        <v>1100</v>
      </c>
      <c r="R3684" s="9" t="s">
        <v>1101</v>
      </c>
      <c r="S3684" s="10">
        <f t="shared" si="288"/>
        <v>41772.685393518521</v>
      </c>
      <c r="T3684" s="10">
        <f t="shared" si="289"/>
        <v>41806.290972222225</v>
      </c>
      <c r="U3684">
        <f t="shared" si="285"/>
        <v>2014</v>
      </c>
    </row>
    <row r="3685" spans="1:21" ht="43.2" x14ac:dyDescent="0.3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6"/>
        <v>111</v>
      </c>
      <c r="P3685">
        <f t="shared" si="287"/>
        <v>58.79</v>
      </c>
      <c r="Q3685" s="9" t="s">
        <v>1100</v>
      </c>
      <c r="R3685" s="9" t="s">
        <v>1101</v>
      </c>
      <c r="S3685" s="10">
        <f t="shared" si="288"/>
        <v>42633.116851851853</v>
      </c>
      <c r="T3685" s="10">
        <f t="shared" si="289"/>
        <v>42663.116851851853</v>
      </c>
      <c r="U3685">
        <f t="shared" si="285"/>
        <v>2016</v>
      </c>
    </row>
    <row r="3686" spans="1:21" ht="43.2" x14ac:dyDescent="0.3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6"/>
        <v>139</v>
      </c>
      <c r="P3686">
        <f t="shared" si="287"/>
        <v>45.35</v>
      </c>
      <c r="Q3686" s="9" t="s">
        <v>1100</v>
      </c>
      <c r="R3686" s="9" t="s">
        <v>1101</v>
      </c>
      <c r="S3686" s="10">
        <f t="shared" si="288"/>
        <v>42219.180393518516</v>
      </c>
      <c r="T3686" s="10">
        <f t="shared" si="289"/>
        <v>42249.180393518516</v>
      </c>
      <c r="U3686">
        <f t="shared" si="285"/>
        <v>2015</v>
      </c>
    </row>
    <row r="3687" spans="1:21" ht="43.2" x14ac:dyDescent="0.3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6"/>
        <v>106</v>
      </c>
      <c r="P3687">
        <f t="shared" si="287"/>
        <v>41.94</v>
      </c>
      <c r="Q3687" s="9" t="s">
        <v>1100</v>
      </c>
      <c r="R3687" s="9" t="s">
        <v>1101</v>
      </c>
      <c r="S3687" s="10">
        <f t="shared" si="288"/>
        <v>41753.593275462961</v>
      </c>
      <c r="T3687" s="10">
        <f t="shared" si="289"/>
        <v>41778.875</v>
      </c>
      <c r="U3687">
        <f t="shared" si="285"/>
        <v>2014</v>
      </c>
    </row>
    <row r="3688" spans="1:21" ht="43.2" x14ac:dyDescent="0.3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6"/>
        <v>101</v>
      </c>
      <c r="P3688">
        <f t="shared" si="287"/>
        <v>59.17</v>
      </c>
      <c r="Q3688" s="9" t="s">
        <v>1100</v>
      </c>
      <c r="R3688" s="9" t="s">
        <v>1101</v>
      </c>
      <c r="S3688" s="10">
        <f t="shared" si="288"/>
        <v>42230.662731481483</v>
      </c>
      <c r="T3688" s="10">
        <f t="shared" si="289"/>
        <v>42245.165972222225</v>
      </c>
      <c r="U3688">
        <f t="shared" si="285"/>
        <v>2015</v>
      </c>
    </row>
    <row r="3689" spans="1:21" ht="43.2" x14ac:dyDescent="0.3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6"/>
        <v>100</v>
      </c>
      <c r="P3689">
        <f t="shared" si="287"/>
        <v>200.49</v>
      </c>
      <c r="Q3689" s="9" t="s">
        <v>1100</v>
      </c>
      <c r="R3689" s="9" t="s">
        <v>1101</v>
      </c>
      <c r="S3689" s="10">
        <f t="shared" si="288"/>
        <v>41787.218229166669</v>
      </c>
      <c r="T3689" s="10">
        <f t="shared" si="289"/>
        <v>41817.218229166669</v>
      </c>
      <c r="U3689">
        <f t="shared" si="285"/>
        <v>2014</v>
      </c>
    </row>
    <row r="3690" spans="1:21" ht="43.2" x14ac:dyDescent="0.3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6"/>
        <v>109</v>
      </c>
      <c r="P3690">
        <f t="shared" si="287"/>
        <v>83.97</v>
      </c>
      <c r="Q3690" s="9" t="s">
        <v>1100</v>
      </c>
      <c r="R3690" s="9" t="s">
        <v>1101</v>
      </c>
      <c r="S3690" s="10">
        <f t="shared" si="288"/>
        <v>41829.787083333329</v>
      </c>
      <c r="T3690" s="10">
        <f t="shared" si="289"/>
        <v>41859.787083333329</v>
      </c>
      <c r="U3690">
        <f t="shared" si="285"/>
        <v>2014</v>
      </c>
    </row>
    <row r="3691" spans="1:21" ht="43.2" x14ac:dyDescent="0.3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6"/>
        <v>118</v>
      </c>
      <c r="P3691">
        <f t="shared" si="287"/>
        <v>57.26</v>
      </c>
      <c r="Q3691" s="9" t="s">
        <v>1100</v>
      </c>
      <c r="R3691" s="9" t="s">
        <v>1101</v>
      </c>
      <c r="S3691" s="10">
        <f t="shared" si="288"/>
        <v>42147.826840277776</v>
      </c>
      <c r="T3691" s="10">
        <f t="shared" si="289"/>
        <v>42176.934027777781</v>
      </c>
      <c r="U3691">
        <f t="shared" si="285"/>
        <v>2015</v>
      </c>
    </row>
    <row r="3692" spans="1:21" ht="43.2" x14ac:dyDescent="0.3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6"/>
        <v>120</v>
      </c>
      <c r="P3692">
        <f t="shared" si="287"/>
        <v>58.06</v>
      </c>
      <c r="Q3692" s="9" t="s">
        <v>1100</v>
      </c>
      <c r="R3692" s="9" t="s">
        <v>1101</v>
      </c>
      <c r="S3692" s="10">
        <f t="shared" si="288"/>
        <v>41940.598182870373</v>
      </c>
      <c r="T3692" s="10">
        <f t="shared" si="289"/>
        <v>41970.639849537038</v>
      </c>
      <c r="U3692">
        <f t="shared" si="285"/>
        <v>2014</v>
      </c>
    </row>
    <row r="3693" spans="1:21" ht="28.8" x14ac:dyDescent="0.3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6"/>
        <v>128</v>
      </c>
      <c r="P3693">
        <f t="shared" si="287"/>
        <v>186.8</v>
      </c>
      <c r="Q3693" s="9" t="s">
        <v>1100</v>
      </c>
      <c r="R3693" s="9" t="s">
        <v>1101</v>
      </c>
      <c r="S3693" s="10">
        <f t="shared" si="288"/>
        <v>42020.700567129628</v>
      </c>
      <c r="T3693" s="10">
        <f t="shared" si="289"/>
        <v>42065.207638888889</v>
      </c>
      <c r="U3693">
        <f t="shared" si="285"/>
        <v>2015</v>
      </c>
    </row>
    <row r="3694" spans="1:21" ht="28.8" x14ac:dyDescent="0.3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6"/>
        <v>126</v>
      </c>
      <c r="P3694">
        <f t="shared" si="287"/>
        <v>74.12</v>
      </c>
      <c r="Q3694" s="9" t="s">
        <v>1100</v>
      </c>
      <c r="R3694" s="9" t="s">
        <v>1101</v>
      </c>
      <c r="S3694" s="10">
        <f t="shared" si="288"/>
        <v>41891.96503472222</v>
      </c>
      <c r="T3694" s="10">
        <f t="shared" si="289"/>
        <v>41901</v>
      </c>
      <c r="U3694">
        <f t="shared" ref="U3694:U3757" si="290">YEAR(S3694)</f>
        <v>2014</v>
      </c>
    </row>
    <row r="3695" spans="1:21" ht="43.2" x14ac:dyDescent="0.3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6"/>
        <v>129</v>
      </c>
      <c r="P3695">
        <f t="shared" si="287"/>
        <v>30.71</v>
      </c>
      <c r="Q3695" s="9" t="s">
        <v>1100</v>
      </c>
      <c r="R3695" s="9" t="s">
        <v>1101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6"/>
        <v>107</v>
      </c>
      <c r="P3696">
        <f t="shared" si="287"/>
        <v>62.67</v>
      </c>
      <c r="Q3696" s="9" t="s">
        <v>1100</v>
      </c>
      <c r="R3696" s="9" t="s">
        <v>1101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6"/>
        <v>100</v>
      </c>
      <c r="P3697">
        <f t="shared" si="287"/>
        <v>121.36</v>
      </c>
      <c r="Q3697" s="9" t="s">
        <v>1100</v>
      </c>
      <c r="R3697" s="9" t="s">
        <v>1101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6"/>
        <v>155</v>
      </c>
      <c r="P3698">
        <f t="shared" si="287"/>
        <v>39.74</v>
      </c>
      <c r="Q3698" s="9" t="s">
        <v>1100</v>
      </c>
      <c r="R3698" s="9" t="s">
        <v>1101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6"/>
        <v>108</v>
      </c>
      <c r="P3699">
        <f t="shared" si="287"/>
        <v>72</v>
      </c>
      <c r="Q3699" s="9" t="s">
        <v>1100</v>
      </c>
      <c r="R3699" s="9" t="s">
        <v>1101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6"/>
        <v>111</v>
      </c>
      <c r="P3700">
        <f t="shared" si="287"/>
        <v>40.630000000000003</v>
      </c>
      <c r="Q3700" s="9" t="s">
        <v>1100</v>
      </c>
      <c r="R3700" s="9" t="s">
        <v>1101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6"/>
        <v>101</v>
      </c>
      <c r="P3701">
        <f t="shared" si="287"/>
        <v>63</v>
      </c>
      <c r="Q3701" s="9" t="s">
        <v>1100</v>
      </c>
      <c r="R3701" s="9" t="s">
        <v>1101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6"/>
        <v>121</v>
      </c>
      <c r="P3702">
        <f t="shared" si="287"/>
        <v>33.67</v>
      </c>
      <c r="Q3702" s="9" t="s">
        <v>1100</v>
      </c>
      <c r="R3702" s="9" t="s">
        <v>1101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6"/>
        <v>100</v>
      </c>
      <c r="P3703">
        <f t="shared" si="287"/>
        <v>38.590000000000003</v>
      </c>
      <c r="Q3703" s="9" t="s">
        <v>1100</v>
      </c>
      <c r="R3703" s="9" t="s">
        <v>1101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6"/>
        <v>109</v>
      </c>
      <c r="P3704">
        <f t="shared" si="287"/>
        <v>155.94999999999999</v>
      </c>
      <c r="Q3704" s="9" t="s">
        <v>1100</v>
      </c>
      <c r="R3704" s="9" t="s">
        <v>1101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6"/>
        <v>123</v>
      </c>
      <c r="P3705">
        <f t="shared" si="287"/>
        <v>43.2</v>
      </c>
      <c r="Q3705" s="9" t="s">
        <v>1100</v>
      </c>
      <c r="R3705" s="9" t="s">
        <v>1101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6"/>
        <v>136</v>
      </c>
      <c r="P3706">
        <f t="shared" si="287"/>
        <v>15.15</v>
      </c>
      <c r="Q3706" s="9" t="s">
        <v>1100</v>
      </c>
      <c r="R3706" s="9" t="s">
        <v>1101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6"/>
        <v>103</v>
      </c>
      <c r="P3707">
        <f t="shared" si="287"/>
        <v>83.57</v>
      </c>
      <c r="Q3707" s="9" t="s">
        <v>1100</v>
      </c>
      <c r="R3707" s="9" t="s">
        <v>1101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6"/>
        <v>121</v>
      </c>
      <c r="P3708">
        <f t="shared" si="287"/>
        <v>140</v>
      </c>
      <c r="Q3708" s="9" t="s">
        <v>1100</v>
      </c>
      <c r="R3708" s="9" t="s">
        <v>1101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6"/>
        <v>186</v>
      </c>
      <c r="P3709">
        <f t="shared" si="287"/>
        <v>80.87</v>
      </c>
      <c r="Q3709" s="9" t="s">
        <v>1100</v>
      </c>
      <c r="R3709" s="9" t="s">
        <v>1101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6"/>
        <v>300</v>
      </c>
      <c r="P3710">
        <f t="shared" si="287"/>
        <v>53.85</v>
      </c>
      <c r="Q3710" s="9" t="s">
        <v>1100</v>
      </c>
      <c r="R3710" s="9" t="s">
        <v>1101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6"/>
        <v>108</v>
      </c>
      <c r="P3711">
        <f t="shared" si="287"/>
        <v>30.93</v>
      </c>
      <c r="Q3711" s="9" t="s">
        <v>1100</v>
      </c>
      <c r="R3711" s="9" t="s">
        <v>1101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6"/>
        <v>141</v>
      </c>
      <c r="P3712">
        <f t="shared" si="287"/>
        <v>67.959999999999994</v>
      </c>
      <c r="Q3712" s="9" t="s">
        <v>1100</v>
      </c>
      <c r="R3712" s="9" t="s">
        <v>1101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6"/>
        <v>114</v>
      </c>
      <c r="P3713">
        <f t="shared" si="287"/>
        <v>27.14</v>
      </c>
      <c r="Q3713" s="9" t="s">
        <v>1100</v>
      </c>
      <c r="R3713" s="9" t="s">
        <v>1101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1">ROUND(E3714/D3714*100,0)</f>
        <v>154</v>
      </c>
      <c r="P3714">
        <f t="shared" si="287"/>
        <v>110.87</v>
      </c>
      <c r="Q3714" s="9" t="s">
        <v>1100</v>
      </c>
      <c r="R3714" s="9" t="s">
        <v>1101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1"/>
        <v>102</v>
      </c>
      <c r="P3715">
        <f t="shared" ref="P3715:P3778" si="292">IFERROR(ROUND(E3715/L3715,2),0)</f>
        <v>106.84</v>
      </c>
      <c r="Q3715" s="9" t="s">
        <v>1100</v>
      </c>
      <c r="R3715" s="9" t="s">
        <v>1101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si="290"/>
        <v>2016</v>
      </c>
    </row>
    <row r="3716" spans="1:21" ht="43.2" x14ac:dyDescent="0.3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1"/>
        <v>102</v>
      </c>
      <c r="P3716">
        <f t="shared" si="292"/>
        <v>105.52</v>
      </c>
      <c r="Q3716" s="9" t="s">
        <v>1100</v>
      </c>
      <c r="R3716" s="9" t="s">
        <v>1101</v>
      </c>
      <c r="S3716" s="10">
        <f t="shared" si="293"/>
        <v>42118.556331018524</v>
      </c>
      <c r="T3716" s="10">
        <f t="shared" si="294"/>
        <v>42150.165972222225</v>
      </c>
      <c r="U3716">
        <f t="shared" si="290"/>
        <v>2015</v>
      </c>
    </row>
    <row r="3717" spans="1:21" ht="43.2" x14ac:dyDescent="0.3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1"/>
        <v>103</v>
      </c>
      <c r="P3717">
        <f t="shared" si="292"/>
        <v>132.96</v>
      </c>
      <c r="Q3717" s="9" t="s">
        <v>1100</v>
      </c>
      <c r="R3717" s="9" t="s">
        <v>1101</v>
      </c>
      <c r="S3717" s="10">
        <f t="shared" si="293"/>
        <v>42036.995590277773</v>
      </c>
      <c r="T3717" s="10">
        <f t="shared" si="294"/>
        <v>42094.536111111112</v>
      </c>
      <c r="U3717">
        <f t="shared" si="290"/>
        <v>2015</v>
      </c>
    </row>
    <row r="3718" spans="1:21" ht="43.2" x14ac:dyDescent="0.3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1"/>
        <v>156</v>
      </c>
      <c r="P3718">
        <f t="shared" si="292"/>
        <v>51.92</v>
      </c>
      <c r="Q3718" s="9" t="s">
        <v>1100</v>
      </c>
      <c r="R3718" s="9" t="s">
        <v>1101</v>
      </c>
      <c r="S3718" s="10">
        <f t="shared" si="293"/>
        <v>42360.887835648144</v>
      </c>
      <c r="T3718" s="10">
        <f t="shared" si="294"/>
        <v>42390.887835648144</v>
      </c>
      <c r="U3718">
        <f t="shared" si="290"/>
        <v>2015</v>
      </c>
    </row>
    <row r="3719" spans="1:21" ht="43.2" x14ac:dyDescent="0.3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1"/>
        <v>101</v>
      </c>
      <c r="P3719">
        <f t="shared" si="292"/>
        <v>310</v>
      </c>
      <c r="Q3719" s="9" t="s">
        <v>1100</v>
      </c>
      <c r="R3719" s="9" t="s">
        <v>1101</v>
      </c>
      <c r="S3719" s="10">
        <f t="shared" si="293"/>
        <v>42102.866307870368</v>
      </c>
      <c r="T3719" s="10">
        <f t="shared" si="294"/>
        <v>42133.866307870368</v>
      </c>
      <c r="U3719">
        <f t="shared" si="290"/>
        <v>2015</v>
      </c>
    </row>
    <row r="3720" spans="1:21" ht="43.2" x14ac:dyDescent="0.3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1"/>
        <v>239</v>
      </c>
      <c r="P3720">
        <f t="shared" si="292"/>
        <v>26.02</v>
      </c>
      <c r="Q3720" s="9" t="s">
        <v>1100</v>
      </c>
      <c r="R3720" s="9" t="s">
        <v>1101</v>
      </c>
      <c r="S3720" s="10">
        <f t="shared" si="293"/>
        <v>42032.716145833328</v>
      </c>
      <c r="T3720" s="10">
        <f t="shared" si="294"/>
        <v>42062.716145833328</v>
      </c>
      <c r="U3720">
        <f t="shared" si="290"/>
        <v>2015</v>
      </c>
    </row>
    <row r="3721" spans="1:21" ht="28.8" x14ac:dyDescent="0.3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1"/>
        <v>210</v>
      </c>
      <c r="P3721">
        <f t="shared" si="292"/>
        <v>105</v>
      </c>
      <c r="Q3721" s="9" t="s">
        <v>1100</v>
      </c>
      <c r="R3721" s="9" t="s">
        <v>1101</v>
      </c>
      <c r="S3721" s="10">
        <f t="shared" si="293"/>
        <v>42147.729930555557</v>
      </c>
      <c r="T3721" s="10">
        <f t="shared" si="294"/>
        <v>42177.729930555557</v>
      </c>
      <c r="U3721">
        <f t="shared" si="290"/>
        <v>2015</v>
      </c>
    </row>
    <row r="3722" spans="1:21" ht="28.8" x14ac:dyDescent="0.3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1"/>
        <v>105</v>
      </c>
      <c r="P3722">
        <f t="shared" si="292"/>
        <v>86.23</v>
      </c>
      <c r="Q3722" s="9" t="s">
        <v>1100</v>
      </c>
      <c r="R3722" s="9" t="s">
        <v>1101</v>
      </c>
      <c r="S3722" s="10">
        <f t="shared" si="293"/>
        <v>42165.993125000001</v>
      </c>
      <c r="T3722" s="10">
        <f t="shared" si="294"/>
        <v>42187.993125000001</v>
      </c>
      <c r="U3722">
        <f t="shared" si="290"/>
        <v>2015</v>
      </c>
    </row>
    <row r="3723" spans="1:21" ht="57.6" x14ac:dyDescent="0.3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1"/>
        <v>101</v>
      </c>
      <c r="P3723">
        <f t="shared" si="292"/>
        <v>114.55</v>
      </c>
      <c r="Q3723" s="9" t="s">
        <v>1100</v>
      </c>
      <c r="R3723" s="9" t="s">
        <v>1101</v>
      </c>
      <c r="S3723" s="10">
        <f t="shared" si="293"/>
        <v>41927.936157407406</v>
      </c>
      <c r="T3723" s="10">
        <f t="shared" si="294"/>
        <v>41948.977824074071</v>
      </c>
      <c r="U3723">
        <f t="shared" si="290"/>
        <v>2014</v>
      </c>
    </row>
    <row r="3724" spans="1:21" ht="57.6" x14ac:dyDescent="0.3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1"/>
        <v>111</v>
      </c>
      <c r="P3724">
        <f t="shared" si="292"/>
        <v>47.66</v>
      </c>
      <c r="Q3724" s="9" t="s">
        <v>1100</v>
      </c>
      <c r="R3724" s="9" t="s">
        <v>1101</v>
      </c>
      <c r="S3724" s="10">
        <f t="shared" si="293"/>
        <v>42381.671840277777</v>
      </c>
      <c r="T3724" s="10">
        <f t="shared" si="294"/>
        <v>42411.957638888889</v>
      </c>
      <c r="U3724">
        <f t="shared" si="290"/>
        <v>2016</v>
      </c>
    </row>
    <row r="3725" spans="1:21" ht="28.8" x14ac:dyDescent="0.3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1"/>
        <v>102</v>
      </c>
      <c r="P3725">
        <f t="shared" si="292"/>
        <v>72.89</v>
      </c>
      <c r="Q3725" s="9" t="s">
        <v>1100</v>
      </c>
      <c r="R3725" s="9" t="s">
        <v>1101</v>
      </c>
      <c r="S3725" s="10">
        <f t="shared" si="293"/>
        <v>41943.753032407411</v>
      </c>
      <c r="T3725" s="10">
        <f t="shared" si="294"/>
        <v>41973.794699074075</v>
      </c>
      <c r="U3725">
        <f t="shared" si="290"/>
        <v>2014</v>
      </c>
    </row>
    <row r="3726" spans="1:21" ht="43.2" x14ac:dyDescent="0.3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1"/>
        <v>103</v>
      </c>
      <c r="P3726">
        <f t="shared" si="292"/>
        <v>49.55</v>
      </c>
      <c r="Q3726" s="9" t="s">
        <v>1100</v>
      </c>
      <c r="R3726" s="9" t="s">
        <v>1101</v>
      </c>
      <c r="S3726" s="10">
        <f t="shared" si="293"/>
        <v>42465.491435185191</v>
      </c>
      <c r="T3726" s="10">
        <f t="shared" si="294"/>
        <v>42494.958333333328</v>
      </c>
      <c r="U3726">
        <f t="shared" si="290"/>
        <v>2016</v>
      </c>
    </row>
    <row r="3727" spans="1:21" ht="43.2" x14ac:dyDescent="0.3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1"/>
        <v>127</v>
      </c>
      <c r="P3727">
        <f t="shared" si="292"/>
        <v>25.4</v>
      </c>
      <c r="Q3727" s="9" t="s">
        <v>1100</v>
      </c>
      <c r="R3727" s="9" t="s">
        <v>1101</v>
      </c>
      <c r="S3727" s="10">
        <f t="shared" si="293"/>
        <v>42401.945219907408</v>
      </c>
      <c r="T3727" s="10">
        <f t="shared" si="294"/>
        <v>42418.895833333328</v>
      </c>
      <c r="U3727">
        <f t="shared" si="290"/>
        <v>2016</v>
      </c>
    </row>
    <row r="3728" spans="1:21" ht="43.2" x14ac:dyDescent="0.3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1"/>
        <v>339</v>
      </c>
      <c r="P3728">
        <f t="shared" si="292"/>
        <v>62.59</v>
      </c>
      <c r="Q3728" s="9" t="s">
        <v>1100</v>
      </c>
      <c r="R3728" s="9" t="s">
        <v>1101</v>
      </c>
      <c r="S3728" s="10">
        <f t="shared" si="293"/>
        <v>42462.140868055561</v>
      </c>
      <c r="T3728" s="10">
        <f t="shared" si="294"/>
        <v>42489.875</v>
      </c>
      <c r="U3728">
        <f t="shared" si="290"/>
        <v>2016</v>
      </c>
    </row>
    <row r="3729" spans="1:21" ht="43.2" x14ac:dyDescent="0.3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1"/>
        <v>101</v>
      </c>
      <c r="P3729">
        <f t="shared" si="292"/>
        <v>61.06</v>
      </c>
      <c r="Q3729" s="9" t="s">
        <v>1100</v>
      </c>
      <c r="R3729" s="9" t="s">
        <v>1101</v>
      </c>
      <c r="S3729" s="10">
        <f t="shared" si="293"/>
        <v>42632.348310185189</v>
      </c>
      <c r="T3729" s="10">
        <f t="shared" si="294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1"/>
        <v>9</v>
      </c>
      <c r="P3730">
        <f t="shared" si="292"/>
        <v>60.06</v>
      </c>
      <c r="Q3730" s="9" t="s">
        <v>1100</v>
      </c>
      <c r="R3730" s="9" t="s">
        <v>1101</v>
      </c>
      <c r="S3730" s="10">
        <f t="shared" si="293"/>
        <v>42205.171018518522</v>
      </c>
      <c r="T3730" s="10">
        <f t="shared" si="294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1"/>
        <v>7</v>
      </c>
      <c r="P3731">
        <f t="shared" si="292"/>
        <v>72.400000000000006</v>
      </c>
      <c r="Q3731" s="9" t="s">
        <v>1100</v>
      </c>
      <c r="R3731" s="9" t="s">
        <v>1101</v>
      </c>
      <c r="S3731" s="10">
        <f t="shared" si="293"/>
        <v>42041.205000000002</v>
      </c>
      <c r="T3731" s="10">
        <f t="shared" si="294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1"/>
        <v>10</v>
      </c>
      <c r="P3732">
        <f t="shared" si="292"/>
        <v>100</v>
      </c>
      <c r="Q3732" s="9" t="s">
        <v>1100</v>
      </c>
      <c r="R3732" s="9" t="s">
        <v>1101</v>
      </c>
      <c r="S3732" s="10">
        <f t="shared" si="293"/>
        <v>42203.677766203706</v>
      </c>
      <c r="T3732" s="10">
        <f t="shared" si="294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1"/>
        <v>11</v>
      </c>
      <c r="P3733">
        <f t="shared" si="292"/>
        <v>51.67</v>
      </c>
      <c r="Q3733" s="9" t="s">
        <v>1100</v>
      </c>
      <c r="R3733" s="9" t="s">
        <v>1101</v>
      </c>
      <c r="S3733" s="10">
        <f t="shared" si="293"/>
        <v>41983.752847222218</v>
      </c>
      <c r="T3733" s="10">
        <f t="shared" si="294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1"/>
        <v>15</v>
      </c>
      <c r="P3734">
        <f t="shared" si="292"/>
        <v>32.75</v>
      </c>
      <c r="Q3734" s="9" t="s">
        <v>1100</v>
      </c>
      <c r="R3734" s="9" t="s">
        <v>1101</v>
      </c>
      <c r="S3734" s="10">
        <f t="shared" si="293"/>
        <v>41968.677465277782</v>
      </c>
      <c r="T3734" s="10">
        <f t="shared" si="294"/>
        <v>42028.5</v>
      </c>
      <c r="U3734">
        <f t="shared" si="290"/>
        <v>2014</v>
      </c>
    </row>
    <row r="3735" spans="1:21" ht="43.2" x14ac:dyDescent="0.3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1"/>
        <v>0</v>
      </c>
      <c r="P3735">
        <f t="shared" si="292"/>
        <v>0</v>
      </c>
      <c r="Q3735" s="9" t="s">
        <v>1100</v>
      </c>
      <c r="R3735" s="9" t="s">
        <v>1101</v>
      </c>
      <c r="S3735" s="10">
        <f t="shared" si="293"/>
        <v>42103.024398148147</v>
      </c>
      <c r="T3735" s="10">
        <f t="shared" si="294"/>
        <v>42112.9375</v>
      </c>
      <c r="U3735">
        <f t="shared" si="290"/>
        <v>2015</v>
      </c>
    </row>
    <row r="3736" spans="1:21" ht="57.6" x14ac:dyDescent="0.3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1"/>
        <v>28</v>
      </c>
      <c r="P3736">
        <f t="shared" si="292"/>
        <v>61</v>
      </c>
      <c r="Q3736" s="9" t="s">
        <v>1100</v>
      </c>
      <c r="R3736" s="9" t="s">
        <v>1101</v>
      </c>
      <c r="S3736" s="10">
        <f t="shared" si="293"/>
        <v>42089.901574074072</v>
      </c>
      <c r="T3736" s="10">
        <f t="shared" si="294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1"/>
        <v>13</v>
      </c>
      <c r="P3737">
        <f t="shared" si="292"/>
        <v>10</v>
      </c>
      <c r="Q3737" s="9" t="s">
        <v>1100</v>
      </c>
      <c r="R3737" s="9" t="s">
        <v>1101</v>
      </c>
      <c r="S3737" s="10">
        <f t="shared" si="293"/>
        <v>42122.693159722221</v>
      </c>
      <c r="T3737" s="10">
        <f t="shared" si="294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1"/>
        <v>1</v>
      </c>
      <c r="P3738">
        <f t="shared" si="292"/>
        <v>10</v>
      </c>
      <c r="Q3738" s="9" t="s">
        <v>1100</v>
      </c>
      <c r="R3738" s="9" t="s">
        <v>1101</v>
      </c>
      <c r="S3738" s="10">
        <f t="shared" si="293"/>
        <v>42048.711724537032</v>
      </c>
      <c r="T3738" s="10">
        <f t="shared" si="294"/>
        <v>42086.75</v>
      </c>
      <c r="U3738">
        <f t="shared" si="290"/>
        <v>2015</v>
      </c>
    </row>
    <row r="3739" spans="1:21" ht="43.2" x14ac:dyDescent="0.3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1"/>
        <v>21</v>
      </c>
      <c r="P3739">
        <f t="shared" si="292"/>
        <v>37.5</v>
      </c>
      <c r="Q3739" s="9" t="s">
        <v>1100</v>
      </c>
      <c r="R3739" s="9" t="s">
        <v>1101</v>
      </c>
      <c r="S3739" s="10">
        <f t="shared" si="293"/>
        <v>42297.691006944442</v>
      </c>
      <c r="T3739" s="10">
        <f t="shared" si="294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1"/>
        <v>18</v>
      </c>
      <c r="P3740">
        <f t="shared" si="292"/>
        <v>45</v>
      </c>
      <c r="Q3740" s="9" t="s">
        <v>1100</v>
      </c>
      <c r="R3740" s="9" t="s">
        <v>1101</v>
      </c>
      <c r="S3740" s="10">
        <f t="shared" si="293"/>
        <v>41813.938715277778</v>
      </c>
      <c r="T3740" s="10">
        <f t="shared" si="294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1"/>
        <v>20</v>
      </c>
      <c r="P3741">
        <f t="shared" si="292"/>
        <v>100.63</v>
      </c>
      <c r="Q3741" s="9" t="s">
        <v>1100</v>
      </c>
      <c r="R3741" s="9" t="s">
        <v>1101</v>
      </c>
      <c r="S3741" s="10">
        <f t="shared" si="293"/>
        <v>42548.449861111112</v>
      </c>
      <c r="T3741" s="10">
        <f t="shared" si="294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1"/>
        <v>18</v>
      </c>
      <c r="P3742">
        <f t="shared" si="292"/>
        <v>25.57</v>
      </c>
      <c r="Q3742" s="9" t="s">
        <v>1100</v>
      </c>
      <c r="R3742" s="9" t="s">
        <v>1101</v>
      </c>
      <c r="S3742" s="10">
        <f t="shared" si="293"/>
        <v>41833.089756944442</v>
      </c>
      <c r="T3742" s="10">
        <f t="shared" si="294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1"/>
        <v>0</v>
      </c>
      <c r="P3743">
        <f t="shared" si="292"/>
        <v>0</v>
      </c>
      <c r="Q3743" s="9" t="s">
        <v>1100</v>
      </c>
      <c r="R3743" s="9" t="s">
        <v>1101</v>
      </c>
      <c r="S3743" s="10">
        <f t="shared" si="293"/>
        <v>42325.920717592591</v>
      </c>
      <c r="T3743" s="10">
        <f t="shared" si="294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1"/>
        <v>2</v>
      </c>
      <c r="P3744">
        <f t="shared" si="292"/>
        <v>25</v>
      </c>
      <c r="Q3744" s="9" t="s">
        <v>1100</v>
      </c>
      <c r="R3744" s="9" t="s">
        <v>1101</v>
      </c>
      <c r="S3744" s="10">
        <f t="shared" si="293"/>
        <v>41858.214629629627</v>
      </c>
      <c r="T3744" s="10">
        <f t="shared" si="294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1"/>
        <v>0</v>
      </c>
      <c r="P3745">
        <f t="shared" si="292"/>
        <v>0</v>
      </c>
      <c r="Q3745" s="9" t="s">
        <v>1100</v>
      </c>
      <c r="R3745" s="9" t="s">
        <v>1101</v>
      </c>
      <c r="S3745" s="10">
        <f t="shared" si="293"/>
        <v>41793.710231481484</v>
      </c>
      <c r="T3745" s="10">
        <f t="shared" si="294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1"/>
        <v>0</v>
      </c>
      <c r="P3746">
        <f t="shared" si="292"/>
        <v>0</v>
      </c>
      <c r="Q3746" s="9" t="s">
        <v>1100</v>
      </c>
      <c r="R3746" s="9" t="s">
        <v>1101</v>
      </c>
      <c r="S3746" s="10">
        <f t="shared" si="293"/>
        <v>41793.814259259263</v>
      </c>
      <c r="T3746" s="10">
        <f t="shared" si="294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1"/>
        <v>10</v>
      </c>
      <c r="P3747">
        <f t="shared" si="292"/>
        <v>10</v>
      </c>
      <c r="Q3747" s="9" t="s">
        <v>1100</v>
      </c>
      <c r="R3747" s="9" t="s">
        <v>1101</v>
      </c>
      <c r="S3747" s="10">
        <f t="shared" si="293"/>
        <v>41831.697939814818</v>
      </c>
      <c r="T3747" s="10">
        <f t="shared" si="294"/>
        <v>41861.697939814818</v>
      </c>
      <c r="U3747">
        <f t="shared" si="290"/>
        <v>2014</v>
      </c>
    </row>
    <row r="3748" spans="1:21" x14ac:dyDescent="0.3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1"/>
        <v>2</v>
      </c>
      <c r="P3748">
        <f t="shared" si="292"/>
        <v>202</v>
      </c>
      <c r="Q3748" s="9" t="s">
        <v>1100</v>
      </c>
      <c r="R3748" s="9" t="s">
        <v>1101</v>
      </c>
      <c r="S3748" s="10">
        <f t="shared" si="293"/>
        <v>42621.389340277776</v>
      </c>
      <c r="T3748" s="10">
        <f t="shared" si="294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1"/>
        <v>1</v>
      </c>
      <c r="P3749">
        <f t="shared" si="292"/>
        <v>25</v>
      </c>
      <c r="Q3749" s="9" t="s">
        <v>1100</v>
      </c>
      <c r="R3749" s="9" t="s">
        <v>1101</v>
      </c>
      <c r="S3749" s="10">
        <f t="shared" si="293"/>
        <v>42164.299722222218</v>
      </c>
      <c r="T3749" s="10">
        <f t="shared" si="294"/>
        <v>42190.957638888889</v>
      </c>
      <c r="U3749">
        <f t="shared" si="290"/>
        <v>2015</v>
      </c>
    </row>
    <row r="3750" spans="1:21" ht="43.2" x14ac:dyDescent="0.3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1"/>
        <v>104</v>
      </c>
      <c r="P3750">
        <f t="shared" si="292"/>
        <v>99.54</v>
      </c>
      <c r="Q3750" s="9" t="s">
        <v>1100</v>
      </c>
      <c r="R3750" s="9" t="s">
        <v>5987</v>
      </c>
      <c r="S3750" s="10">
        <f t="shared" si="293"/>
        <v>42395.706435185188</v>
      </c>
      <c r="T3750" s="10">
        <f t="shared" si="294"/>
        <v>42416.249305555553</v>
      </c>
      <c r="U3750">
        <f t="shared" si="290"/>
        <v>2016</v>
      </c>
    </row>
    <row r="3751" spans="1:21" ht="43.2" x14ac:dyDescent="0.3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1"/>
        <v>105</v>
      </c>
      <c r="P3751">
        <f t="shared" si="292"/>
        <v>75</v>
      </c>
      <c r="Q3751" s="9" t="s">
        <v>1100</v>
      </c>
      <c r="R3751" s="9" t="s">
        <v>5987</v>
      </c>
      <c r="S3751" s="10">
        <f t="shared" si="293"/>
        <v>42458.127175925925</v>
      </c>
      <c r="T3751" s="10">
        <f t="shared" si="294"/>
        <v>42489.165972222225</v>
      </c>
      <c r="U3751">
        <f t="shared" si="290"/>
        <v>2016</v>
      </c>
    </row>
    <row r="3752" spans="1:21" ht="86.4" x14ac:dyDescent="0.3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1"/>
        <v>100</v>
      </c>
      <c r="P3752">
        <f t="shared" si="292"/>
        <v>215.25</v>
      </c>
      <c r="Q3752" s="9" t="s">
        <v>1100</v>
      </c>
      <c r="R3752" s="9" t="s">
        <v>5987</v>
      </c>
      <c r="S3752" s="10">
        <f t="shared" si="293"/>
        <v>42016.981574074074</v>
      </c>
      <c r="T3752" s="10">
        <f t="shared" si="294"/>
        <v>42045.332638888889</v>
      </c>
      <c r="U3752">
        <f t="shared" si="290"/>
        <v>2015</v>
      </c>
    </row>
    <row r="3753" spans="1:21" ht="43.2" x14ac:dyDescent="0.3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1"/>
        <v>133</v>
      </c>
      <c r="P3753">
        <f t="shared" si="292"/>
        <v>120.55</v>
      </c>
      <c r="Q3753" s="9" t="s">
        <v>1100</v>
      </c>
      <c r="R3753" s="9" t="s">
        <v>5987</v>
      </c>
      <c r="S3753" s="10">
        <f t="shared" si="293"/>
        <v>42403.035567129627</v>
      </c>
      <c r="T3753" s="10">
        <f t="shared" si="294"/>
        <v>42462.993900462956</v>
      </c>
      <c r="U3753">
        <f t="shared" si="290"/>
        <v>2016</v>
      </c>
    </row>
    <row r="3754" spans="1:21" ht="57.6" x14ac:dyDescent="0.3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1"/>
        <v>113</v>
      </c>
      <c r="P3754">
        <f t="shared" si="292"/>
        <v>37.67</v>
      </c>
      <c r="Q3754" s="9" t="s">
        <v>1100</v>
      </c>
      <c r="R3754" s="9" t="s">
        <v>5987</v>
      </c>
      <c r="S3754" s="10">
        <f t="shared" si="293"/>
        <v>42619.802488425921</v>
      </c>
      <c r="T3754" s="10">
        <f t="shared" si="294"/>
        <v>42659.875</v>
      </c>
      <c r="U3754">
        <f t="shared" si="290"/>
        <v>2016</v>
      </c>
    </row>
    <row r="3755" spans="1:21" ht="43.2" x14ac:dyDescent="0.3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1"/>
        <v>103</v>
      </c>
      <c r="P3755">
        <f t="shared" si="292"/>
        <v>172.23</v>
      </c>
      <c r="Q3755" s="9" t="s">
        <v>1100</v>
      </c>
      <c r="R3755" s="9" t="s">
        <v>5987</v>
      </c>
      <c r="S3755" s="10">
        <f t="shared" si="293"/>
        <v>42128.824074074073</v>
      </c>
      <c r="T3755" s="10">
        <f t="shared" si="294"/>
        <v>42158</v>
      </c>
      <c r="U3755">
        <f t="shared" si="290"/>
        <v>2015</v>
      </c>
    </row>
    <row r="3756" spans="1:21" ht="43.2" x14ac:dyDescent="0.3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1"/>
        <v>120</v>
      </c>
      <c r="P3756">
        <f t="shared" si="292"/>
        <v>111.11</v>
      </c>
      <c r="Q3756" s="9" t="s">
        <v>1100</v>
      </c>
      <c r="R3756" s="9" t="s">
        <v>5987</v>
      </c>
      <c r="S3756" s="10">
        <f t="shared" si="293"/>
        <v>41808.881215277775</v>
      </c>
      <c r="T3756" s="10">
        <f t="shared" si="294"/>
        <v>41846.207638888889</v>
      </c>
      <c r="U3756">
        <f t="shared" si="290"/>
        <v>2014</v>
      </c>
    </row>
    <row r="3757" spans="1:21" ht="43.2" x14ac:dyDescent="0.3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1"/>
        <v>130</v>
      </c>
      <c r="P3757">
        <f t="shared" si="292"/>
        <v>25.46</v>
      </c>
      <c r="Q3757" s="9" t="s">
        <v>1100</v>
      </c>
      <c r="R3757" s="9" t="s">
        <v>5987</v>
      </c>
      <c r="S3757" s="10">
        <f t="shared" si="293"/>
        <v>42445.866979166662</v>
      </c>
      <c r="T3757" s="10">
        <f t="shared" si="294"/>
        <v>42475.866979166662</v>
      </c>
      <c r="U3757">
        <f t="shared" si="290"/>
        <v>2016</v>
      </c>
    </row>
    <row r="3758" spans="1:21" ht="43.2" x14ac:dyDescent="0.3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1"/>
        <v>101</v>
      </c>
      <c r="P3758">
        <f t="shared" si="292"/>
        <v>267.64999999999998</v>
      </c>
      <c r="Q3758" s="9" t="s">
        <v>1100</v>
      </c>
      <c r="R3758" s="9" t="s">
        <v>5987</v>
      </c>
      <c r="S3758" s="10">
        <f t="shared" si="293"/>
        <v>41771.814791666664</v>
      </c>
      <c r="T3758" s="10">
        <f t="shared" si="294"/>
        <v>41801.814791666664</v>
      </c>
      <c r="U3758">
        <f t="shared" ref="U3758:U3821" si="295">YEAR(S3758)</f>
        <v>2014</v>
      </c>
    </row>
    <row r="3759" spans="1:21" ht="43.2" x14ac:dyDescent="0.3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1"/>
        <v>109</v>
      </c>
      <c r="P3759">
        <f t="shared" si="292"/>
        <v>75.959999999999994</v>
      </c>
      <c r="Q3759" s="9" t="s">
        <v>1100</v>
      </c>
      <c r="R3759" s="9" t="s">
        <v>5987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1"/>
        <v>102</v>
      </c>
      <c r="P3760">
        <f t="shared" si="292"/>
        <v>59.04</v>
      </c>
      <c r="Q3760" s="9" t="s">
        <v>1100</v>
      </c>
      <c r="R3760" s="9" t="s">
        <v>5987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1"/>
        <v>110</v>
      </c>
      <c r="P3761">
        <f t="shared" si="292"/>
        <v>50.11</v>
      </c>
      <c r="Q3761" s="9" t="s">
        <v>1100</v>
      </c>
      <c r="R3761" s="9" t="s">
        <v>5987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1"/>
        <v>101</v>
      </c>
      <c r="P3762">
        <f t="shared" si="292"/>
        <v>55.5</v>
      </c>
      <c r="Q3762" s="9" t="s">
        <v>1100</v>
      </c>
      <c r="R3762" s="9" t="s">
        <v>5987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1"/>
        <v>100</v>
      </c>
      <c r="P3763">
        <f t="shared" si="292"/>
        <v>166.67</v>
      </c>
      <c r="Q3763" s="9" t="s">
        <v>1100</v>
      </c>
      <c r="R3763" s="9" t="s">
        <v>5987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1"/>
        <v>106</v>
      </c>
      <c r="P3764">
        <f t="shared" si="292"/>
        <v>47.43</v>
      </c>
      <c r="Q3764" s="9" t="s">
        <v>1100</v>
      </c>
      <c r="R3764" s="9" t="s">
        <v>5987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1"/>
        <v>100</v>
      </c>
      <c r="P3765">
        <f t="shared" si="292"/>
        <v>64.94</v>
      </c>
      <c r="Q3765" s="9" t="s">
        <v>1100</v>
      </c>
      <c r="R3765" s="9" t="s">
        <v>5987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1"/>
        <v>100</v>
      </c>
      <c r="P3766">
        <f t="shared" si="292"/>
        <v>55.56</v>
      </c>
      <c r="Q3766" s="9" t="s">
        <v>1100</v>
      </c>
      <c r="R3766" s="9" t="s">
        <v>5987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1"/>
        <v>113</v>
      </c>
      <c r="P3767">
        <f t="shared" si="292"/>
        <v>74.22</v>
      </c>
      <c r="Q3767" s="9" t="s">
        <v>1100</v>
      </c>
      <c r="R3767" s="9" t="s">
        <v>5987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1"/>
        <v>103</v>
      </c>
      <c r="P3768">
        <f t="shared" si="292"/>
        <v>106.93</v>
      </c>
      <c r="Q3768" s="9" t="s">
        <v>1100</v>
      </c>
      <c r="R3768" s="9" t="s">
        <v>5987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1"/>
        <v>117</v>
      </c>
      <c r="P3769">
        <f t="shared" si="292"/>
        <v>41.7</v>
      </c>
      <c r="Q3769" s="9" t="s">
        <v>1100</v>
      </c>
      <c r="R3769" s="9" t="s">
        <v>5987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1"/>
        <v>108</v>
      </c>
      <c r="P3770">
        <f t="shared" si="292"/>
        <v>74.239999999999995</v>
      </c>
      <c r="Q3770" s="9" t="s">
        <v>1100</v>
      </c>
      <c r="R3770" s="9" t="s">
        <v>5987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1"/>
        <v>100</v>
      </c>
      <c r="P3771">
        <f t="shared" si="292"/>
        <v>73.33</v>
      </c>
      <c r="Q3771" s="9" t="s">
        <v>1100</v>
      </c>
      <c r="R3771" s="9" t="s">
        <v>5987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1"/>
        <v>100</v>
      </c>
      <c r="P3772">
        <f t="shared" si="292"/>
        <v>100</v>
      </c>
      <c r="Q3772" s="9" t="s">
        <v>1100</v>
      </c>
      <c r="R3772" s="9" t="s">
        <v>5987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1"/>
        <v>146</v>
      </c>
      <c r="P3773">
        <f t="shared" si="292"/>
        <v>38.42</v>
      </c>
      <c r="Q3773" s="9" t="s">
        <v>1100</v>
      </c>
      <c r="R3773" s="9" t="s">
        <v>5987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1"/>
        <v>110</v>
      </c>
      <c r="P3774">
        <f t="shared" si="292"/>
        <v>166.97</v>
      </c>
      <c r="Q3774" s="9" t="s">
        <v>1100</v>
      </c>
      <c r="R3774" s="9" t="s">
        <v>5987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1"/>
        <v>108</v>
      </c>
      <c r="P3775">
        <f t="shared" si="292"/>
        <v>94.91</v>
      </c>
      <c r="Q3775" s="9" t="s">
        <v>1100</v>
      </c>
      <c r="R3775" s="9" t="s">
        <v>5987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1"/>
        <v>100</v>
      </c>
      <c r="P3776">
        <f t="shared" si="292"/>
        <v>100</v>
      </c>
      <c r="Q3776" s="9" t="s">
        <v>1100</v>
      </c>
      <c r="R3776" s="9" t="s">
        <v>5987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1"/>
        <v>100</v>
      </c>
      <c r="P3777">
        <f t="shared" si="292"/>
        <v>143.21</v>
      </c>
      <c r="Q3777" s="9" t="s">
        <v>1100</v>
      </c>
      <c r="R3777" s="9" t="s">
        <v>5987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6">ROUND(E3778/D3778*100,0)</f>
        <v>107</v>
      </c>
      <c r="P3778">
        <f t="shared" si="292"/>
        <v>90.82</v>
      </c>
      <c r="Q3778" s="9" t="s">
        <v>1100</v>
      </c>
      <c r="R3778" s="9" t="s">
        <v>5987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6"/>
        <v>143</v>
      </c>
      <c r="P3779">
        <f t="shared" ref="P3779:P3842" si="297">IFERROR(ROUND(E3779/L3779,2),0)</f>
        <v>48.54</v>
      </c>
      <c r="Q3779" s="9" t="s">
        <v>1100</v>
      </c>
      <c r="R3779" s="9" t="s">
        <v>5987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si="295"/>
        <v>2014</v>
      </c>
    </row>
    <row r="3780" spans="1:21" ht="28.8" x14ac:dyDescent="0.3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6"/>
        <v>105</v>
      </c>
      <c r="P3780">
        <f t="shared" si="297"/>
        <v>70.03</v>
      </c>
      <c r="Q3780" s="9" t="s">
        <v>1100</v>
      </c>
      <c r="R3780" s="9" t="s">
        <v>5987</v>
      </c>
      <c r="S3780" s="10">
        <f t="shared" si="298"/>
        <v>41989.819212962961</v>
      </c>
      <c r="T3780" s="10">
        <f t="shared" si="299"/>
        <v>42049.819212962961</v>
      </c>
      <c r="U3780">
        <f t="shared" si="295"/>
        <v>2014</v>
      </c>
    </row>
    <row r="3781" spans="1:21" ht="28.8" x14ac:dyDescent="0.3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6"/>
        <v>104</v>
      </c>
      <c r="P3781">
        <f t="shared" si="297"/>
        <v>135.63</v>
      </c>
      <c r="Q3781" s="9" t="s">
        <v>1100</v>
      </c>
      <c r="R3781" s="9" t="s">
        <v>5987</v>
      </c>
      <c r="S3781" s="10">
        <f t="shared" si="298"/>
        <v>42425.735416666663</v>
      </c>
      <c r="T3781" s="10">
        <f t="shared" si="299"/>
        <v>42455.693750000006</v>
      </c>
      <c r="U3781">
        <f t="shared" si="295"/>
        <v>2016</v>
      </c>
    </row>
    <row r="3782" spans="1:21" ht="43.2" x14ac:dyDescent="0.3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6"/>
        <v>120</v>
      </c>
      <c r="P3782">
        <f t="shared" si="297"/>
        <v>100</v>
      </c>
      <c r="Q3782" s="9" t="s">
        <v>1100</v>
      </c>
      <c r="R3782" s="9" t="s">
        <v>5987</v>
      </c>
      <c r="S3782" s="10">
        <f t="shared" si="298"/>
        <v>42166.219733796301</v>
      </c>
      <c r="T3782" s="10">
        <f t="shared" si="299"/>
        <v>42198.837499999994</v>
      </c>
      <c r="U3782">
        <f t="shared" si="295"/>
        <v>2015</v>
      </c>
    </row>
    <row r="3783" spans="1:21" ht="57.6" x14ac:dyDescent="0.3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6"/>
        <v>110</v>
      </c>
      <c r="P3783">
        <f t="shared" si="297"/>
        <v>94.9</v>
      </c>
      <c r="Q3783" s="9" t="s">
        <v>1100</v>
      </c>
      <c r="R3783" s="9" t="s">
        <v>5987</v>
      </c>
      <c r="S3783" s="10">
        <f t="shared" si="298"/>
        <v>41865.882928240739</v>
      </c>
      <c r="T3783" s="10">
        <f t="shared" si="299"/>
        <v>41890.882928240739</v>
      </c>
      <c r="U3783">
        <f t="shared" si="295"/>
        <v>2014</v>
      </c>
    </row>
    <row r="3784" spans="1:21" ht="43.2" x14ac:dyDescent="0.3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6"/>
        <v>102</v>
      </c>
      <c r="P3784">
        <f t="shared" si="297"/>
        <v>75.37</v>
      </c>
      <c r="Q3784" s="9" t="s">
        <v>1100</v>
      </c>
      <c r="R3784" s="9" t="s">
        <v>5987</v>
      </c>
      <c r="S3784" s="10">
        <f t="shared" si="298"/>
        <v>42546.862233796302</v>
      </c>
      <c r="T3784" s="10">
        <f t="shared" si="299"/>
        <v>42575.958333333328</v>
      </c>
      <c r="U3784">
        <f t="shared" si="295"/>
        <v>2016</v>
      </c>
    </row>
    <row r="3785" spans="1:21" ht="43.2" x14ac:dyDescent="0.3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6"/>
        <v>129</v>
      </c>
      <c r="P3785">
        <f t="shared" si="297"/>
        <v>64.459999999999994</v>
      </c>
      <c r="Q3785" s="9" t="s">
        <v>1100</v>
      </c>
      <c r="R3785" s="9" t="s">
        <v>5987</v>
      </c>
      <c r="S3785" s="10">
        <f t="shared" si="298"/>
        <v>42420.140277777777</v>
      </c>
      <c r="T3785" s="10">
        <f t="shared" si="299"/>
        <v>42444.666666666672</v>
      </c>
      <c r="U3785">
        <f t="shared" si="295"/>
        <v>2016</v>
      </c>
    </row>
    <row r="3786" spans="1:21" ht="43.2" x14ac:dyDescent="0.3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6"/>
        <v>115</v>
      </c>
      <c r="P3786">
        <f t="shared" si="297"/>
        <v>115</v>
      </c>
      <c r="Q3786" s="9" t="s">
        <v>1100</v>
      </c>
      <c r="R3786" s="9" t="s">
        <v>5987</v>
      </c>
      <c r="S3786" s="10">
        <f t="shared" si="298"/>
        <v>42531.980694444443</v>
      </c>
      <c r="T3786" s="10">
        <f t="shared" si="299"/>
        <v>42561.980694444443</v>
      </c>
      <c r="U3786">
        <f t="shared" si="295"/>
        <v>2016</v>
      </c>
    </row>
    <row r="3787" spans="1:21" ht="43.2" x14ac:dyDescent="0.3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6"/>
        <v>151</v>
      </c>
      <c r="P3787">
        <f t="shared" si="297"/>
        <v>100.5</v>
      </c>
      <c r="Q3787" s="9" t="s">
        <v>1100</v>
      </c>
      <c r="R3787" s="9" t="s">
        <v>5987</v>
      </c>
      <c r="S3787" s="10">
        <f t="shared" si="298"/>
        <v>42548.63853009259</v>
      </c>
      <c r="T3787" s="10">
        <f t="shared" si="299"/>
        <v>42584.418749999997</v>
      </c>
      <c r="U3787">
        <f t="shared" si="295"/>
        <v>2016</v>
      </c>
    </row>
    <row r="3788" spans="1:21" ht="43.2" x14ac:dyDescent="0.3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6"/>
        <v>111</v>
      </c>
      <c r="P3788">
        <f t="shared" si="297"/>
        <v>93.77</v>
      </c>
      <c r="Q3788" s="9" t="s">
        <v>1100</v>
      </c>
      <c r="R3788" s="9" t="s">
        <v>5987</v>
      </c>
      <c r="S3788" s="10">
        <f t="shared" si="298"/>
        <v>42487.037905092591</v>
      </c>
      <c r="T3788" s="10">
        <f t="shared" si="299"/>
        <v>42517.037905092591</v>
      </c>
      <c r="U3788">
        <f t="shared" si="295"/>
        <v>2016</v>
      </c>
    </row>
    <row r="3789" spans="1:21" ht="43.2" x14ac:dyDescent="0.3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6"/>
        <v>100</v>
      </c>
      <c r="P3789">
        <f t="shared" si="297"/>
        <v>35.1</v>
      </c>
      <c r="Q3789" s="9" t="s">
        <v>1100</v>
      </c>
      <c r="R3789" s="9" t="s">
        <v>5987</v>
      </c>
      <c r="S3789" s="10">
        <f t="shared" si="298"/>
        <v>42167.534791666665</v>
      </c>
      <c r="T3789" s="10">
        <f t="shared" si="299"/>
        <v>42196.165972222225</v>
      </c>
      <c r="U3789">
        <f t="shared" si="295"/>
        <v>2015</v>
      </c>
    </row>
    <row r="3790" spans="1:21" ht="72" x14ac:dyDescent="0.3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6"/>
        <v>1</v>
      </c>
      <c r="P3790">
        <f t="shared" si="297"/>
        <v>500</v>
      </c>
      <c r="Q3790" s="9" t="s">
        <v>1100</v>
      </c>
      <c r="R3790" s="9" t="s">
        <v>5987</v>
      </c>
      <c r="S3790" s="10">
        <f t="shared" si="298"/>
        <v>42333.695821759262</v>
      </c>
      <c r="T3790" s="10">
        <f t="shared" si="299"/>
        <v>42361.679166666669</v>
      </c>
      <c r="U3790">
        <f t="shared" si="295"/>
        <v>2015</v>
      </c>
    </row>
    <row r="3791" spans="1:21" ht="43.2" x14ac:dyDescent="0.3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6"/>
        <v>3</v>
      </c>
      <c r="P3791">
        <f t="shared" si="297"/>
        <v>29</v>
      </c>
      <c r="Q3791" s="9" t="s">
        <v>1100</v>
      </c>
      <c r="R3791" s="9" t="s">
        <v>5987</v>
      </c>
      <c r="S3791" s="10">
        <f t="shared" si="298"/>
        <v>42138.798819444448</v>
      </c>
      <c r="T3791" s="10">
        <f t="shared" si="299"/>
        <v>42170.798819444448</v>
      </c>
      <c r="U3791">
        <f t="shared" si="295"/>
        <v>2015</v>
      </c>
    </row>
    <row r="3792" spans="1:21" ht="43.2" x14ac:dyDescent="0.3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6"/>
        <v>0</v>
      </c>
      <c r="P3792">
        <f t="shared" si="297"/>
        <v>0</v>
      </c>
      <c r="Q3792" s="9" t="s">
        <v>1100</v>
      </c>
      <c r="R3792" s="9" t="s">
        <v>5987</v>
      </c>
      <c r="S3792" s="10">
        <f t="shared" si="298"/>
        <v>42666.666932870372</v>
      </c>
      <c r="T3792" s="10">
        <f t="shared" si="299"/>
        <v>42696.708599537036</v>
      </c>
      <c r="U3792">
        <f t="shared" si="295"/>
        <v>2016</v>
      </c>
    </row>
    <row r="3793" spans="1:21" ht="28.8" x14ac:dyDescent="0.3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6"/>
        <v>0</v>
      </c>
      <c r="P3793">
        <f t="shared" si="297"/>
        <v>0</v>
      </c>
      <c r="Q3793" s="9" t="s">
        <v>1100</v>
      </c>
      <c r="R3793" s="9" t="s">
        <v>5987</v>
      </c>
      <c r="S3793" s="10">
        <f t="shared" si="298"/>
        <v>41766.692037037035</v>
      </c>
      <c r="T3793" s="10">
        <f t="shared" si="299"/>
        <v>41826.692037037035</v>
      </c>
      <c r="U3793">
        <f t="shared" si="295"/>
        <v>2014</v>
      </c>
    </row>
    <row r="3794" spans="1:21" ht="28.8" x14ac:dyDescent="0.3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6"/>
        <v>0</v>
      </c>
      <c r="P3794">
        <f t="shared" si="297"/>
        <v>17.5</v>
      </c>
      <c r="Q3794" s="9" t="s">
        <v>1100</v>
      </c>
      <c r="R3794" s="9" t="s">
        <v>5987</v>
      </c>
      <c r="S3794" s="10">
        <f t="shared" si="298"/>
        <v>42170.447013888886</v>
      </c>
      <c r="T3794" s="10">
        <f t="shared" si="299"/>
        <v>42200.447013888886</v>
      </c>
      <c r="U3794">
        <f t="shared" si="295"/>
        <v>2015</v>
      </c>
    </row>
    <row r="3795" spans="1:21" ht="43.2" x14ac:dyDescent="0.3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6"/>
        <v>60</v>
      </c>
      <c r="P3795">
        <f t="shared" si="297"/>
        <v>174</v>
      </c>
      <c r="Q3795" s="9" t="s">
        <v>1100</v>
      </c>
      <c r="R3795" s="9" t="s">
        <v>5987</v>
      </c>
      <c r="S3795" s="10">
        <f t="shared" si="298"/>
        <v>41968.938993055555</v>
      </c>
      <c r="T3795" s="10">
        <f t="shared" si="299"/>
        <v>41989.938993055555</v>
      </c>
      <c r="U3795">
        <f t="shared" si="295"/>
        <v>2014</v>
      </c>
    </row>
    <row r="3796" spans="1:21" ht="43.2" x14ac:dyDescent="0.3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6"/>
        <v>1</v>
      </c>
      <c r="P3796">
        <f t="shared" si="297"/>
        <v>50</v>
      </c>
      <c r="Q3796" s="9" t="s">
        <v>1100</v>
      </c>
      <c r="R3796" s="9" t="s">
        <v>5987</v>
      </c>
      <c r="S3796" s="10">
        <f t="shared" si="298"/>
        <v>42132.58048611111</v>
      </c>
      <c r="T3796" s="10">
        <f t="shared" si="299"/>
        <v>42162.58048611111</v>
      </c>
      <c r="U3796">
        <f t="shared" si="295"/>
        <v>2015</v>
      </c>
    </row>
    <row r="3797" spans="1:21" ht="43.2" x14ac:dyDescent="0.3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6"/>
        <v>2</v>
      </c>
      <c r="P3797">
        <f t="shared" si="297"/>
        <v>5</v>
      </c>
      <c r="Q3797" s="9" t="s">
        <v>1100</v>
      </c>
      <c r="R3797" s="9" t="s">
        <v>5987</v>
      </c>
      <c r="S3797" s="10">
        <f t="shared" si="298"/>
        <v>42201.436226851853</v>
      </c>
      <c r="T3797" s="10">
        <f t="shared" si="299"/>
        <v>42244.9375</v>
      </c>
      <c r="U3797">
        <f t="shared" si="295"/>
        <v>2015</v>
      </c>
    </row>
    <row r="3798" spans="1:21" ht="43.2" x14ac:dyDescent="0.3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6"/>
        <v>0</v>
      </c>
      <c r="P3798">
        <f t="shared" si="297"/>
        <v>1</v>
      </c>
      <c r="Q3798" s="9" t="s">
        <v>1100</v>
      </c>
      <c r="R3798" s="9" t="s">
        <v>5987</v>
      </c>
      <c r="S3798" s="10">
        <f t="shared" si="298"/>
        <v>42689.029583333337</v>
      </c>
      <c r="T3798" s="10">
        <f t="shared" si="299"/>
        <v>42749.029583333337</v>
      </c>
      <c r="U3798">
        <f t="shared" si="295"/>
        <v>2016</v>
      </c>
    </row>
    <row r="3799" spans="1:21" ht="57.6" x14ac:dyDescent="0.3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6"/>
        <v>90</v>
      </c>
      <c r="P3799">
        <f t="shared" si="297"/>
        <v>145.41</v>
      </c>
      <c r="Q3799" s="9" t="s">
        <v>1100</v>
      </c>
      <c r="R3799" s="9" t="s">
        <v>5987</v>
      </c>
      <c r="S3799" s="10">
        <f t="shared" si="298"/>
        <v>42084.881539351853</v>
      </c>
      <c r="T3799" s="10">
        <f t="shared" si="299"/>
        <v>42114.881539351853</v>
      </c>
      <c r="U3799">
        <f t="shared" si="295"/>
        <v>2015</v>
      </c>
    </row>
    <row r="3800" spans="1:21" ht="43.2" x14ac:dyDescent="0.3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6"/>
        <v>1</v>
      </c>
      <c r="P3800">
        <f t="shared" si="297"/>
        <v>205</v>
      </c>
      <c r="Q3800" s="9" t="s">
        <v>1100</v>
      </c>
      <c r="R3800" s="9" t="s">
        <v>5987</v>
      </c>
      <c r="S3800" s="10">
        <f t="shared" si="298"/>
        <v>41831.722777777781</v>
      </c>
      <c r="T3800" s="10">
        <f t="shared" si="299"/>
        <v>41861.722777777781</v>
      </c>
      <c r="U3800">
        <f t="shared" si="295"/>
        <v>2014</v>
      </c>
    </row>
    <row r="3801" spans="1:21" ht="43.2" x14ac:dyDescent="0.3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6"/>
        <v>4</v>
      </c>
      <c r="P3801">
        <f t="shared" si="297"/>
        <v>100.5</v>
      </c>
      <c r="Q3801" s="9" t="s">
        <v>1100</v>
      </c>
      <c r="R3801" s="9" t="s">
        <v>5987</v>
      </c>
      <c r="S3801" s="10">
        <f t="shared" si="298"/>
        <v>42410.93105324074</v>
      </c>
      <c r="T3801" s="10">
        <f t="shared" si="299"/>
        <v>42440.93105324074</v>
      </c>
      <c r="U3801">
        <f t="shared" si="295"/>
        <v>2016</v>
      </c>
    </row>
    <row r="3802" spans="1:21" ht="43.2" x14ac:dyDescent="0.3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6"/>
        <v>4</v>
      </c>
      <c r="P3802">
        <f t="shared" si="297"/>
        <v>55.06</v>
      </c>
      <c r="Q3802" s="9" t="s">
        <v>1100</v>
      </c>
      <c r="R3802" s="9" t="s">
        <v>5987</v>
      </c>
      <c r="S3802" s="10">
        <f t="shared" si="298"/>
        <v>41982.737071759257</v>
      </c>
      <c r="T3802" s="10">
        <f t="shared" si="299"/>
        <v>42015.207638888889</v>
      </c>
      <c r="U3802">
        <f t="shared" si="295"/>
        <v>2014</v>
      </c>
    </row>
    <row r="3803" spans="1:21" ht="43.2" x14ac:dyDescent="0.3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6"/>
        <v>9</v>
      </c>
      <c r="P3803">
        <f t="shared" si="297"/>
        <v>47.33</v>
      </c>
      <c r="Q3803" s="9" t="s">
        <v>1100</v>
      </c>
      <c r="R3803" s="9" t="s">
        <v>5987</v>
      </c>
      <c r="S3803" s="10">
        <f t="shared" si="298"/>
        <v>41975.676111111112</v>
      </c>
      <c r="T3803" s="10">
        <f t="shared" si="299"/>
        <v>42006.676111111112</v>
      </c>
      <c r="U3803">
        <f t="shared" si="295"/>
        <v>2014</v>
      </c>
    </row>
    <row r="3804" spans="1:21" ht="43.2" x14ac:dyDescent="0.3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6"/>
        <v>0</v>
      </c>
      <c r="P3804">
        <f t="shared" si="297"/>
        <v>0</v>
      </c>
      <c r="Q3804" s="9" t="s">
        <v>1100</v>
      </c>
      <c r="R3804" s="9" t="s">
        <v>5987</v>
      </c>
      <c r="S3804" s="10">
        <f t="shared" si="298"/>
        <v>42269.126226851848</v>
      </c>
      <c r="T3804" s="10">
        <f t="shared" si="299"/>
        <v>42299.126226851848</v>
      </c>
      <c r="U3804">
        <f t="shared" si="295"/>
        <v>2015</v>
      </c>
    </row>
    <row r="3805" spans="1:21" ht="28.8" x14ac:dyDescent="0.3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6"/>
        <v>20</v>
      </c>
      <c r="P3805">
        <f t="shared" si="297"/>
        <v>58.95</v>
      </c>
      <c r="Q3805" s="9" t="s">
        <v>1100</v>
      </c>
      <c r="R3805" s="9" t="s">
        <v>5987</v>
      </c>
      <c r="S3805" s="10">
        <f t="shared" si="298"/>
        <v>42403.971851851849</v>
      </c>
      <c r="T3805" s="10">
        <f t="shared" si="299"/>
        <v>42433.971851851849</v>
      </c>
      <c r="U3805">
        <f t="shared" si="295"/>
        <v>2016</v>
      </c>
    </row>
    <row r="3806" spans="1:21" ht="43.2" x14ac:dyDescent="0.3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6"/>
        <v>0</v>
      </c>
      <c r="P3806">
        <f t="shared" si="297"/>
        <v>0</v>
      </c>
      <c r="Q3806" s="9" t="s">
        <v>1100</v>
      </c>
      <c r="R3806" s="9" t="s">
        <v>5987</v>
      </c>
      <c r="S3806" s="10">
        <f t="shared" si="298"/>
        <v>42527.00953703704</v>
      </c>
      <c r="T3806" s="10">
        <f t="shared" si="299"/>
        <v>42582.291666666672</v>
      </c>
      <c r="U3806">
        <f t="shared" si="295"/>
        <v>2016</v>
      </c>
    </row>
    <row r="3807" spans="1:21" ht="43.2" x14ac:dyDescent="0.3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6"/>
        <v>0</v>
      </c>
      <c r="P3807">
        <f t="shared" si="297"/>
        <v>1.5</v>
      </c>
      <c r="Q3807" s="9" t="s">
        <v>1100</v>
      </c>
      <c r="R3807" s="9" t="s">
        <v>5987</v>
      </c>
      <c r="S3807" s="10">
        <f t="shared" si="298"/>
        <v>41849.887037037035</v>
      </c>
      <c r="T3807" s="10">
        <f t="shared" si="299"/>
        <v>41909.887037037035</v>
      </c>
      <c r="U3807">
        <f t="shared" si="295"/>
        <v>2014</v>
      </c>
    </row>
    <row r="3808" spans="1:21" ht="57.6" x14ac:dyDescent="0.3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6"/>
        <v>0</v>
      </c>
      <c r="P3808">
        <f t="shared" si="297"/>
        <v>5</v>
      </c>
      <c r="Q3808" s="9" t="s">
        <v>1100</v>
      </c>
      <c r="R3808" s="9" t="s">
        <v>5987</v>
      </c>
      <c r="S3808" s="10">
        <f t="shared" si="298"/>
        <v>41799.259039351848</v>
      </c>
      <c r="T3808" s="10">
        <f t="shared" si="299"/>
        <v>41819.259039351848</v>
      </c>
      <c r="U3808">
        <f t="shared" si="295"/>
        <v>2014</v>
      </c>
    </row>
    <row r="3809" spans="1:21" ht="43.2" x14ac:dyDescent="0.3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6"/>
        <v>30</v>
      </c>
      <c r="P3809">
        <f t="shared" si="297"/>
        <v>50.56</v>
      </c>
      <c r="Q3809" s="9" t="s">
        <v>1100</v>
      </c>
      <c r="R3809" s="9" t="s">
        <v>5987</v>
      </c>
      <c r="S3809" s="10">
        <f t="shared" si="298"/>
        <v>42090.909016203703</v>
      </c>
      <c r="T3809" s="10">
        <f t="shared" si="299"/>
        <v>42097.909016203703</v>
      </c>
      <c r="U3809">
        <f t="shared" si="295"/>
        <v>2015</v>
      </c>
    </row>
    <row r="3810" spans="1:21" ht="43.2" x14ac:dyDescent="0.3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6"/>
        <v>100</v>
      </c>
      <c r="P3810">
        <f t="shared" si="297"/>
        <v>41.67</v>
      </c>
      <c r="Q3810" s="9" t="s">
        <v>1100</v>
      </c>
      <c r="R3810" s="9" t="s">
        <v>1101</v>
      </c>
      <c r="S3810" s="10">
        <f t="shared" si="298"/>
        <v>42059.453923611116</v>
      </c>
      <c r="T3810" s="10">
        <f t="shared" si="299"/>
        <v>42119.412256944444</v>
      </c>
      <c r="U3810">
        <f t="shared" si="295"/>
        <v>2015</v>
      </c>
    </row>
    <row r="3811" spans="1:21" ht="43.2" x14ac:dyDescent="0.3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6"/>
        <v>101</v>
      </c>
      <c r="P3811">
        <f t="shared" si="297"/>
        <v>53.29</v>
      </c>
      <c r="Q3811" s="9" t="s">
        <v>1100</v>
      </c>
      <c r="R3811" s="9" t="s">
        <v>1101</v>
      </c>
      <c r="S3811" s="10">
        <f t="shared" si="298"/>
        <v>41800.526701388888</v>
      </c>
      <c r="T3811" s="10">
        <f t="shared" si="299"/>
        <v>41850.958333333336</v>
      </c>
      <c r="U3811">
        <f t="shared" si="295"/>
        <v>2014</v>
      </c>
    </row>
    <row r="3812" spans="1:21" ht="43.2" x14ac:dyDescent="0.3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6"/>
        <v>122</v>
      </c>
      <c r="P3812">
        <f t="shared" si="297"/>
        <v>70.23</v>
      </c>
      <c r="Q3812" s="9" t="s">
        <v>1100</v>
      </c>
      <c r="R3812" s="9" t="s">
        <v>1101</v>
      </c>
      <c r="S3812" s="10">
        <f t="shared" si="298"/>
        <v>42054.849050925928</v>
      </c>
      <c r="T3812" s="10">
        <f t="shared" si="299"/>
        <v>42084.807384259257</v>
      </c>
      <c r="U3812">
        <f t="shared" si="295"/>
        <v>2015</v>
      </c>
    </row>
    <row r="3813" spans="1:21" ht="43.2" x14ac:dyDescent="0.3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6"/>
        <v>330</v>
      </c>
      <c r="P3813">
        <f t="shared" si="297"/>
        <v>43.42</v>
      </c>
      <c r="Q3813" s="9" t="s">
        <v>1100</v>
      </c>
      <c r="R3813" s="9" t="s">
        <v>1101</v>
      </c>
      <c r="S3813" s="10">
        <f t="shared" si="298"/>
        <v>42487.62700231481</v>
      </c>
      <c r="T3813" s="10">
        <f t="shared" si="299"/>
        <v>42521.458333333328</v>
      </c>
      <c r="U3813">
        <f t="shared" si="295"/>
        <v>2016</v>
      </c>
    </row>
    <row r="3814" spans="1:21" ht="43.2" x14ac:dyDescent="0.3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6"/>
        <v>110</v>
      </c>
      <c r="P3814">
        <f t="shared" si="297"/>
        <v>199.18</v>
      </c>
      <c r="Q3814" s="9" t="s">
        <v>1100</v>
      </c>
      <c r="R3814" s="9" t="s">
        <v>1101</v>
      </c>
      <c r="S3814" s="10">
        <f t="shared" si="298"/>
        <v>42109.751250000001</v>
      </c>
      <c r="T3814" s="10">
        <f t="shared" si="299"/>
        <v>42156.165972222225</v>
      </c>
      <c r="U3814">
        <f t="shared" si="295"/>
        <v>2015</v>
      </c>
    </row>
    <row r="3815" spans="1:21" ht="43.2" x14ac:dyDescent="0.3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6"/>
        <v>101</v>
      </c>
      <c r="P3815">
        <f t="shared" si="297"/>
        <v>78.52</v>
      </c>
      <c r="Q3815" s="9" t="s">
        <v>1100</v>
      </c>
      <c r="R3815" s="9" t="s">
        <v>1101</v>
      </c>
      <c r="S3815" s="10">
        <f t="shared" si="298"/>
        <v>42497.275706018518</v>
      </c>
      <c r="T3815" s="10">
        <f t="shared" si="299"/>
        <v>42535.904861111107</v>
      </c>
      <c r="U3815">
        <f t="shared" si="295"/>
        <v>2016</v>
      </c>
    </row>
    <row r="3816" spans="1:21" ht="43.2" x14ac:dyDescent="0.3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6"/>
        <v>140</v>
      </c>
      <c r="P3816">
        <f t="shared" si="297"/>
        <v>61.82</v>
      </c>
      <c r="Q3816" s="9" t="s">
        <v>1100</v>
      </c>
      <c r="R3816" s="9" t="s">
        <v>1101</v>
      </c>
      <c r="S3816" s="10">
        <f t="shared" si="298"/>
        <v>42058.904074074075</v>
      </c>
      <c r="T3816" s="10">
        <f t="shared" si="299"/>
        <v>42095.165972222225</v>
      </c>
      <c r="U3816">
        <f t="shared" si="295"/>
        <v>2015</v>
      </c>
    </row>
    <row r="3817" spans="1:21" ht="28.8" x14ac:dyDescent="0.3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6"/>
        <v>100</v>
      </c>
      <c r="P3817">
        <f t="shared" si="297"/>
        <v>50</v>
      </c>
      <c r="Q3817" s="9" t="s">
        <v>1100</v>
      </c>
      <c r="R3817" s="9" t="s">
        <v>1101</v>
      </c>
      <c r="S3817" s="10">
        <f t="shared" si="298"/>
        <v>42207.259918981479</v>
      </c>
      <c r="T3817" s="10">
        <f t="shared" si="299"/>
        <v>42236.958333333328</v>
      </c>
      <c r="U3817">
        <f t="shared" si="295"/>
        <v>2015</v>
      </c>
    </row>
    <row r="3818" spans="1:21" ht="57.6" x14ac:dyDescent="0.3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6"/>
        <v>119</v>
      </c>
      <c r="P3818">
        <f t="shared" si="297"/>
        <v>48.34</v>
      </c>
      <c r="Q3818" s="9" t="s">
        <v>1100</v>
      </c>
      <c r="R3818" s="9" t="s">
        <v>1101</v>
      </c>
      <c r="S3818" s="10">
        <f t="shared" si="298"/>
        <v>41807.690081018518</v>
      </c>
      <c r="T3818" s="10">
        <f t="shared" si="299"/>
        <v>41837.690081018518</v>
      </c>
      <c r="U3818">
        <f t="shared" si="295"/>
        <v>2014</v>
      </c>
    </row>
    <row r="3819" spans="1:21" ht="43.2" x14ac:dyDescent="0.3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6"/>
        <v>107</v>
      </c>
      <c r="P3819">
        <f t="shared" si="297"/>
        <v>107.25</v>
      </c>
      <c r="Q3819" s="9" t="s">
        <v>1100</v>
      </c>
      <c r="R3819" s="9" t="s">
        <v>1101</v>
      </c>
      <c r="S3819" s="10">
        <f t="shared" si="298"/>
        <v>42284.69694444444</v>
      </c>
      <c r="T3819" s="10">
        <f t="shared" si="299"/>
        <v>42301.165972222225</v>
      </c>
      <c r="U3819">
        <f t="shared" si="295"/>
        <v>2015</v>
      </c>
    </row>
    <row r="3820" spans="1:21" ht="43.2" x14ac:dyDescent="0.3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6"/>
        <v>228</v>
      </c>
      <c r="P3820">
        <f t="shared" si="297"/>
        <v>57</v>
      </c>
      <c r="Q3820" s="9" t="s">
        <v>1100</v>
      </c>
      <c r="R3820" s="9" t="s">
        <v>1101</v>
      </c>
      <c r="S3820" s="10">
        <f t="shared" si="298"/>
        <v>42045.84238425926</v>
      </c>
      <c r="T3820" s="10">
        <f t="shared" si="299"/>
        <v>42075.800717592589</v>
      </c>
      <c r="U3820">
        <f t="shared" si="295"/>
        <v>2015</v>
      </c>
    </row>
    <row r="3821" spans="1:21" ht="43.2" x14ac:dyDescent="0.3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6"/>
        <v>106</v>
      </c>
      <c r="P3821">
        <f t="shared" si="297"/>
        <v>40.92</v>
      </c>
      <c r="Q3821" s="9" t="s">
        <v>1100</v>
      </c>
      <c r="R3821" s="9" t="s">
        <v>1101</v>
      </c>
      <c r="S3821" s="10">
        <f t="shared" si="298"/>
        <v>42184.209537037037</v>
      </c>
      <c r="T3821" s="10">
        <f t="shared" si="299"/>
        <v>42202.876388888893</v>
      </c>
      <c r="U3821">
        <f t="shared" si="295"/>
        <v>2015</v>
      </c>
    </row>
    <row r="3822" spans="1:21" ht="43.2" x14ac:dyDescent="0.3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6"/>
        <v>143</v>
      </c>
      <c r="P3822">
        <f t="shared" si="297"/>
        <v>21.5</v>
      </c>
      <c r="Q3822" s="9" t="s">
        <v>1100</v>
      </c>
      <c r="R3822" s="9" t="s">
        <v>1101</v>
      </c>
      <c r="S3822" s="10">
        <f t="shared" si="298"/>
        <v>42160.651817129634</v>
      </c>
      <c r="T3822" s="10">
        <f t="shared" si="299"/>
        <v>42190.651817129634</v>
      </c>
      <c r="U3822">
        <f t="shared" ref="U3822:U3885" si="300">YEAR(S3822)</f>
        <v>2015</v>
      </c>
    </row>
    <row r="3823" spans="1:21" ht="43.2" x14ac:dyDescent="0.3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6"/>
        <v>105</v>
      </c>
      <c r="P3823">
        <f t="shared" si="297"/>
        <v>79.540000000000006</v>
      </c>
      <c r="Q3823" s="9" t="s">
        <v>1100</v>
      </c>
      <c r="R3823" s="9" t="s">
        <v>1101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6"/>
        <v>110</v>
      </c>
      <c r="P3824">
        <f t="shared" si="297"/>
        <v>72.38</v>
      </c>
      <c r="Q3824" s="9" t="s">
        <v>1100</v>
      </c>
      <c r="R3824" s="9" t="s">
        <v>1101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6"/>
        <v>106</v>
      </c>
      <c r="P3825">
        <f t="shared" si="297"/>
        <v>64.63</v>
      </c>
      <c r="Q3825" s="9" t="s">
        <v>1100</v>
      </c>
      <c r="R3825" s="9" t="s">
        <v>1101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6"/>
        <v>108</v>
      </c>
      <c r="P3826">
        <f t="shared" si="297"/>
        <v>38.57</v>
      </c>
      <c r="Q3826" s="9" t="s">
        <v>1100</v>
      </c>
      <c r="R3826" s="9" t="s">
        <v>1101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6"/>
        <v>105</v>
      </c>
      <c r="P3827">
        <f t="shared" si="297"/>
        <v>107.57</v>
      </c>
      <c r="Q3827" s="9" t="s">
        <v>1100</v>
      </c>
      <c r="R3827" s="9" t="s">
        <v>1101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6"/>
        <v>119</v>
      </c>
      <c r="P3828">
        <f t="shared" si="297"/>
        <v>27.5</v>
      </c>
      <c r="Q3828" s="9" t="s">
        <v>1100</v>
      </c>
      <c r="R3828" s="9" t="s">
        <v>1101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6"/>
        <v>153</v>
      </c>
      <c r="P3829">
        <f t="shared" si="297"/>
        <v>70.459999999999994</v>
      </c>
      <c r="Q3829" s="9" t="s">
        <v>1100</v>
      </c>
      <c r="R3829" s="9" t="s">
        <v>1101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6"/>
        <v>100</v>
      </c>
      <c r="P3830">
        <f t="shared" si="297"/>
        <v>178.57</v>
      </c>
      <c r="Q3830" s="9" t="s">
        <v>1100</v>
      </c>
      <c r="R3830" s="9" t="s">
        <v>1101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6"/>
        <v>100</v>
      </c>
      <c r="P3831">
        <f t="shared" si="297"/>
        <v>62.63</v>
      </c>
      <c r="Q3831" s="9" t="s">
        <v>1100</v>
      </c>
      <c r="R3831" s="9" t="s">
        <v>1101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6"/>
        <v>225</v>
      </c>
      <c r="P3832">
        <f t="shared" si="297"/>
        <v>75</v>
      </c>
      <c r="Q3832" s="9" t="s">
        <v>1100</v>
      </c>
      <c r="R3832" s="9" t="s">
        <v>1101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6"/>
        <v>106</v>
      </c>
      <c r="P3833">
        <f t="shared" si="297"/>
        <v>58.9</v>
      </c>
      <c r="Q3833" s="9" t="s">
        <v>1100</v>
      </c>
      <c r="R3833" s="9" t="s">
        <v>1101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6"/>
        <v>105</v>
      </c>
      <c r="P3834">
        <f t="shared" si="297"/>
        <v>139.56</v>
      </c>
      <c r="Q3834" s="9" t="s">
        <v>1100</v>
      </c>
      <c r="R3834" s="9" t="s">
        <v>1101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6"/>
        <v>117</v>
      </c>
      <c r="P3835">
        <f t="shared" si="297"/>
        <v>70</v>
      </c>
      <c r="Q3835" s="9" t="s">
        <v>1100</v>
      </c>
      <c r="R3835" s="9" t="s">
        <v>1101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6"/>
        <v>109</v>
      </c>
      <c r="P3836">
        <f t="shared" si="297"/>
        <v>57.39</v>
      </c>
      <c r="Q3836" s="9" t="s">
        <v>1100</v>
      </c>
      <c r="R3836" s="9" t="s">
        <v>1101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6"/>
        <v>160</v>
      </c>
      <c r="P3837">
        <f t="shared" si="297"/>
        <v>40</v>
      </c>
      <c r="Q3837" s="9" t="s">
        <v>1100</v>
      </c>
      <c r="R3837" s="9" t="s">
        <v>1101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6"/>
        <v>113</v>
      </c>
      <c r="P3838">
        <f t="shared" si="297"/>
        <v>64.290000000000006</v>
      </c>
      <c r="Q3838" s="9" t="s">
        <v>1100</v>
      </c>
      <c r="R3838" s="9" t="s">
        <v>1101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6"/>
        <v>102</v>
      </c>
      <c r="P3839">
        <f t="shared" si="297"/>
        <v>120.12</v>
      </c>
      <c r="Q3839" s="9" t="s">
        <v>1100</v>
      </c>
      <c r="R3839" s="9" t="s">
        <v>1101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6"/>
        <v>101</v>
      </c>
      <c r="P3840">
        <f t="shared" si="297"/>
        <v>1008.24</v>
      </c>
      <c r="Q3840" s="9" t="s">
        <v>1100</v>
      </c>
      <c r="R3840" s="9" t="s">
        <v>1101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6"/>
        <v>101</v>
      </c>
      <c r="P3841">
        <f t="shared" si="297"/>
        <v>63.28</v>
      </c>
      <c r="Q3841" s="9" t="s">
        <v>1100</v>
      </c>
      <c r="R3841" s="9" t="s">
        <v>1101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1">ROUND(E3842/D3842*100,0)</f>
        <v>6500</v>
      </c>
      <c r="P3842">
        <f t="shared" si="297"/>
        <v>21.67</v>
      </c>
      <c r="Q3842" s="9" t="s">
        <v>1100</v>
      </c>
      <c r="R3842" s="9" t="s">
        <v>1101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1"/>
        <v>9</v>
      </c>
      <c r="P3843">
        <f t="shared" ref="P3843:P3906" si="302">IFERROR(ROUND(E3843/L3843,2),0)</f>
        <v>25.65</v>
      </c>
      <c r="Q3843" s="9" t="s">
        <v>1100</v>
      </c>
      <c r="R3843" s="9" t="s">
        <v>1101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si="300"/>
        <v>2014</v>
      </c>
    </row>
    <row r="3844" spans="1:21" ht="43.2" x14ac:dyDescent="0.3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1"/>
        <v>22</v>
      </c>
      <c r="P3844">
        <f t="shared" si="302"/>
        <v>47.7</v>
      </c>
      <c r="Q3844" s="9" t="s">
        <v>1100</v>
      </c>
      <c r="R3844" s="9" t="s">
        <v>1101</v>
      </c>
      <c r="S3844" s="10">
        <f t="shared" si="303"/>
        <v>41740.493657407409</v>
      </c>
      <c r="T3844" s="10">
        <f t="shared" si="304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1"/>
        <v>21</v>
      </c>
      <c r="P3845">
        <f t="shared" si="302"/>
        <v>56.05</v>
      </c>
      <c r="Q3845" s="9" t="s">
        <v>1100</v>
      </c>
      <c r="R3845" s="9" t="s">
        <v>1101</v>
      </c>
      <c r="S3845" s="10">
        <f t="shared" si="303"/>
        <v>41766.072500000002</v>
      </c>
      <c r="T3845" s="10">
        <f t="shared" si="304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1"/>
        <v>41</v>
      </c>
      <c r="P3846">
        <f t="shared" si="302"/>
        <v>81.319999999999993</v>
      </c>
      <c r="Q3846" s="9" t="s">
        <v>1100</v>
      </c>
      <c r="R3846" s="9" t="s">
        <v>1101</v>
      </c>
      <c r="S3846" s="10">
        <f t="shared" si="303"/>
        <v>41766.617291666669</v>
      </c>
      <c r="T3846" s="10">
        <f t="shared" si="304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1"/>
        <v>2</v>
      </c>
      <c r="P3847">
        <f t="shared" si="302"/>
        <v>70.17</v>
      </c>
      <c r="Q3847" s="9" t="s">
        <v>1100</v>
      </c>
      <c r="R3847" s="9" t="s">
        <v>1101</v>
      </c>
      <c r="S3847" s="10">
        <f t="shared" si="303"/>
        <v>42248.627013888887</v>
      </c>
      <c r="T3847" s="10">
        <f t="shared" si="304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1"/>
        <v>3</v>
      </c>
      <c r="P3848">
        <f t="shared" si="302"/>
        <v>23.63</v>
      </c>
      <c r="Q3848" s="9" t="s">
        <v>1100</v>
      </c>
      <c r="R3848" s="9" t="s">
        <v>1101</v>
      </c>
      <c r="S3848" s="10">
        <f t="shared" si="303"/>
        <v>41885.221550925926</v>
      </c>
      <c r="T3848" s="10">
        <f t="shared" si="304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1"/>
        <v>16</v>
      </c>
      <c r="P3849">
        <f t="shared" si="302"/>
        <v>188.56</v>
      </c>
      <c r="Q3849" s="9" t="s">
        <v>1100</v>
      </c>
      <c r="R3849" s="9" t="s">
        <v>1101</v>
      </c>
      <c r="S3849" s="10">
        <f t="shared" si="303"/>
        <v>42159.224432870367</v>
      </c>
      <c r="T3849" s="10">
        <f t="shared" si="304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1"/>
        <v>16</v>
      </c>
      <c r="P3850">
        <f t="shared" si="302"/>
        <v>49.51</v>
      </c>
      <c r="Q3850" s="9" t="s">
        <v>1100</v>
      </c>
      <c r="R3850" s="9" t="s">
        <v>1101</v>
      </c>
      <c r="S3850" s="10">
        <f t="shared" si="303"/>
        <v>42265.817002314812</v>
      </c>
      <c r="T3850" s="10">
        <f t="shared" si="304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1"/>
        <v>7</v>
      </c>
      <c r="P3851">
        <f t="shared" si="302"/>
        <v>75.459999999999994</v>
      </c>
      <c r="Q3851" s="9" t="s">
        <v>1100</v>
      </c>
      <c r="R3851" s="9" t="s">
        <v>1101</v>
      </c>
      <c r="S3851" s="10">
        <f t="shared" si="303"/>
        <v>42136.767175925925</v>
      </c>
      <c r="T3851" s="10">
        <f t="shared" si="304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1"/>
        <v>4</v>
      </c>
      <c r="P3852">
        <f t="shared" si="302"/>
        <v>9.5</v>
      </c>
      <c r="Q3852" s="9" t="s">
        <v>1100</v>
      </c>
      <c r="R3852" s="9" t="s">
        <v>1101</v>
      </c>
      <c r="S3852" s="10">
        <f t="shared" si="303"/>
        <v>41975.124340277776</v>
      </c>
      <c r="T3852" s="10">
        <f t="shared" si="304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1"/>
        <v>34</v>
      </c>
      <c r="P3853">
        <f t="shared" si="302"/>
        <v>35.5</v>
      </c>
      <c r="Q3853" s="9" t="s">
        <v>1100</v>
      </c>
      <c r="R3853" s="9" t="s">
        <v>1101</v>
      </c>
      <c r="S3853" s="10">
        <f t="shared" si="303"/>
        <v>42172.439571759256</v>
      </c>
      <c r="T3853" s="10">
        <f t="shared" si="304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1"/>
        <v>0</v>
      </c>
      <c r="P3854">
        <f t="shared" si="302"/>
        <v>10</v>
      </c>
      <c r="Q3854" s="9" t="s">
        <v>1100</v>
      </c>
      <c r="R3854" s="9" t="s">
        <v>1101</v>
      </c>
      <c r="S3854" s="10">
        <f t="shared" si="303"/>
        <v>42065.190694444449</v>
      </c>
      <c r="T3854" s="10">
        <f t="shared" si="304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1"/>
        <v>0</v>
      </c>
      <c r="P3855">
        <f t="shared" si="302"/>
        <v>13</v>
      </c>
      <c r="Q3855" s="9" t="s">
        <v>1100</v>
      </c>
      <c r="R3855" s="9" t="s">
        <v>1101</v>
      </c>
      <c r="S3855" s="10">
        <f t="shared" si="303"/>
        <v>41848.84002314815</v>
      </c>
      <c r="T3855" s="10">
        <f t="shared" si="304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1"/>
        <v>16</v>
      </c>
      <c r="P3856">
        <f t="shared" si="302"/>
        <v>89.4</v>
      </c>
      <c r="Q3856" s="9" t="s">
        <v>1100</v>
      </c>
      <c r="R3856" s="9" t="s">
        <v>1101</v>
      </c>
      <c r="S3856" s="10">
        <f t="shared" si="303"/>
        <v>42103.884930555556</v>
      </c>
      <c r="T3856" s="10">
        <f t="shared" si="304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1"/>
        <v>3</v>
      </c>
      <c r="P3857">
        <f t="shared" si="302"/>
        <v>25</v>
      </c>
      <c r="Q3857" s="9" t="s">
        <v>1100</v>
      </c>
      <c r="R3857" s="9" t="s">
        <v>1101</v>
      </c>
      <c r="S3857" s="10">
        <f t="shared" si="303"/>
        <v>42059.970729166671</v>
      </c>
      <c r="T3857" s="10">
        <f t="shared" si="304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1"/>
        <v>0</v>
      </c>
      <c r="P3858">
        <f t="shared" si="302"/>
        <v>1</v>
      </c>
      <c r="Q3858" s="9" t="s">
        <v>1100</v>
      </c>
      <c r="R3858" s="9" t="s">
        <v>1101</v>
      </c>
      <c r="S3858" s="10">
        <f t="shared" si="303"/>
        <v>42041.743090277778</v>
      </c>
      <c r="T3858" s="10">
        <f t="shared" si="304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1"/>
        <v>5</v>
      </c>
      <c r="P3859">
        <f t="shared" si="302"/>
        <v>65</v>
      </c>
      <c r="Q3859" s="9" t="s">
        <v>1100</v>
      </c>
      <c r="R3859" s="9" t="s">
        <v>1101</v>
      </c>
      <c r="S3859" s="10">
        <f t="shared" si="303"/>
        <v>41829.73715277778</v>
      </c>
      <c r="T3859" s="10">
        <f t="shared" si="304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1"/>
        <v>2</v>
      </c>
      <c r="P3860">
        <f t="shared" si="302"/>
        <v>10</v>
      </c>
      <c r="Q3860" s="9" t="s">
        <v>1100</v>
      </c>
      <c r="R3860" s="9" t="s">
        <v>1101</v>
      </c>
      <c r="S3860" s="10">
        <f t="shared" si="303"/>
        <v>42128.431064814817</v>
      </c>
      <c r="T3860" s="10">
        <f t="shared" si="304"/>
        <v>42146.875</v>
      </c>
      <c r="U3860">
        <f t="shared" si="300"/>
        <v>2015</v>
      </c>
    </row>
    <row r="3861" spans="1:21" ht="43.2" x14ac:dyDescent="0.3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1"/>
        <v>0</v>
      </c>
      <c r="P3861">
        <f t="shared" si="302"/>
        <v>1</v>
      </c>
      <c r="Q3861" s="9" t="s">
        <v>1100</v>
      </c>
      <c r="R3861" s="9" t="s">
        <v>1101</v>
      </c>
      <c r="S3861" s="10">
        <f t="shared" si="303"/>
        <v>41789.893599537041</v>
      </c>
      <c r="T3861" s="10">
        <f t="shared" si="304"/>
        <v>41815.875</v>
      </c>
      <c r="U3861">
        <f t="shared" si="300"/>
        <v>2014</v>
      </c>
    </row>
    <row r="3862" spans="1:21" ht="43.2" x14ac:dyDescent="0.3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1"/>
        <v>18</v>
      </c>
      <c r="P3862">
        <f t="shared" si="302"/>
        <v>81.540000000000006</v>
      </c>
      <c r="Q3862" s="9" t="s">
        <v>1100</v>
      </c>
      <c r="R3862" s="9" t="s">
        <v>1101</v>
      </c>
      <c r="S3862" s="10">
        <f t="shared" si="303"/>
        <v>41833.660995370366</v>
      </c>
      <c r="T3862" s="10">
        <f t="shared" si="304"/>
        <v>41863.660995370366</v>
      </c>
      <c r="U3862">
        <f t="shared" si="300"/>
        <v>2014</v>
      </c>
    </row>
    <row r="3863" spans="1:21" x14ac:dyDescent="0.3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1"/>
        <v>5</v>
      </c>
      <c r="P3863">
        <f t="shared" si="302"/>
        <v>100</v>
      </c>
      <c r="Q3863" s="9" t="s">
        <v>1100</v>
      </c>
      <c r="R3863" s="9" t="s">
        <v>1101</v>
      </c>
      <c r="S3863" s="10">
        <f t="shared" si="303"/>
        <v>41914.590011574073</v>
      </c>
      <c r="T3863" s="10">
        <f t="shared" si="304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1"/>
        <v>0</v>
      </c>
      <c r="P3864">
        <f t="shared" si="302"/>
        <v>1</v>
      </c>
      <c r="Q3864" s="9" t="s">
        <v>1100</v>
      </c>
      <c r="R3864" s="9" t="s">
        <v>1101</v>
      </c>
      <c r="S3864" s="10">
        <f t="shared" si="303"/>
        <v>42611.261064814811</v>
      </c>
      <c r="T3864" s="10">
        <f t="shared" si="304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1"/>
        <v>0</v>
      </c>
      <c r="P3865">
        <f t="shared" si="302"/>
        <v>0</v>
      </c>
      <c r="Q3865" s="9" t="s">
        <v>1100</v>
      </c>
      <c r="R3865" s="9" t="s">
        <v>1101</v>
      </c>
      <c r="S3865" s="10">
        <f t="shared" si="303"/>
        <v>42253.633159722223</v>
      </c>
      <c r="T3865" s="10">
        <f t="shared" si="304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1"/>
        <v>1</v>
      </c>
      <c r="P3866">
        <f t="shared" si="302"/>
        <v>20</v>
      </c>
      <c r="Q3866" s="9" t="s">
        <v>1100</v>
      </c>
      <c r="R3866" s="9" t="s">
        <v>1101</v>
      </c>
      <c r="S3866" s="10">
        <f t="shared" si="303"/>
        <v>42295.891828703709</v>
      </c>
      <c r="T3866" s="10">
        <f t="shared" si="304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1"/>
        <v>27</v>
      </c>
      <c r="P3867">
        <f t="shared" si="302"/>
        <v>46.43</v>
      </c>
      <c r="Q3867" s="9" t="s">
        <v>1100</v>
      </c>
      <c r="R3867" s="9" t="s">
        <v>1101</v>
      </c>
      <c r="S3867" s="10">
        <f t="shared" si="303"/>
        <v>41841.651597222226</v>
      </c>
      <c r="T3867" s="10">
        <f t="shared" si="304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1"/>
        <v>1</v>
      </c>
      <c r="P3868">
        <f t="shared" si="302"/>
        <v>5.5</v>
      </c>
      <c r="Q3868" s="9" t="s">
        <v>1100</v>
      </c>
      <c r="R3868" s="9" t="s">
        <v>1101</v>
      </c>
      <c r="S3868" s="10">
        <f t="shared" si="303"/>
        <v>42402.947002314817</v>
      </c>
      <c r="T3868" s="10">
        <f t="shared" si="304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1"/>
        <v>13</v>
      </c>
      <c r="P3869">
        <f t="shared" si="302"/>
        <v>50.2</v>
      </c>
      <c r="Q3869" s="9" t="s">
        <v>1100</v>
      </c>
      <c r="R3869" s="9" t="s">
        <v>1101</v>
      </c>
      <c r="S3869" s="10">
        <f t="shared" si="303"/>
        <v>42509.814108796301</v>
      </c>
      <c r="T3869" s="10">
        <f t="shared" si="304"/>
        <v>42539.814108796301</v>
      </c>
      <c r="U3869">
        <f t="shared" si="300"/>
        <v>2016</v>
      </c>
    </row>
    <row r="3870" spans="1:21" x14ac:dyDescent="0.3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1"/>
        <v>0</v>
      </c>
      <c r="P3870">
        <f t="shared" si="302"/>
        <v>10</v>
      </c>
      <c r="Q3870" s="9" t="s">
        <v>1100</v>
      </c>
      <c r="R3870" s="9" t="s">
        <v>5987</v>
      </c>
      <c r="S3870" s="10">
        <f t="shared" si="303"/>
        <v>41865.659780092588</v>
      </c>
      <c r="T3870" s="10">
        <f t="shared" si="304"/>
        <v>41890.659780092588</v>
      </c>
      <c r="U3870">
        <f t="shared" si="300"/>
        <v>2014</v>
      </c>
    </row>
    <row r="3871" spans="1:21" ht="28.8" x14ac:dyDescent="0.3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1"/>
        <v>3</v>
      </c>
      <c r="P3871">
        <f t="shared" si="302"/>
        <v>30.13</v>
      </c>
      <c r="Q3871" s="9" t="s">
        <v>1100</v>
      </c>
      <c r="R3871" s="9" t="s">
        <v>5987</v>
      </c>
      <c r="S3871" s="10">
        <f t="shared" si="303"/>
        <v>42047.724444444444</v>
      </c>
      <c r="T3871" s="10">
        <f t="shared" si="304"/>
        <v>42077.132638888885</v>
      </c>
      <c r="U3871">
        <f t="shared" si="300"/>
        <v>2015</v>
      </c>
    </row>
    <row r="3872" spans="1:21" ht="57.6" x14ac:dyDescent="0.3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1"/>
        <v>15</v>
      </c>
      <c r="P3872">
        <f t="shared" si="302"/>
        <v>150</v>
      </c>
      <c r="Q3872" s="9" t="s">
        <v>1100</v>
      </c>
      <c r="R3872" s="9" t="s">
        <v>5987</v>
      </c>
      <c r="S3872" s="10">
        <f t="shared" si="303"/>
        <v>41793.17219907407</v>
      </c>
      <c r="T3872" s="10">
        <f t="shared" si="304"/>
        <v>41823.17219907407</v>
      </c>
      <c r="U3872">
        <f t="shared" si="300"/>
        <v>2014</v>
      </c>
    </row>
    <row r="3873" spans="1:21" ht="28.8" x14ac:dyDescent="0.3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1"/>
        <v>3</v>
      </c>
      <c r="P3873">
        <f t="shared" si="302"/>
        <v>13.33</v>
      </c>
      <c r="Q3873" s="9" t="s">
        <v>1100</v>
      </c>
      <c r="R3873" s="9" t="s">
        <v>5987</v>
      </c>
      <c r="S3873" s="10">
        <f t="shared" si="303"/>
        <v>42763.780671296292</v>
      </c>
      <c r="T3873" s="10">
        <f t="shared" si="304"/>
        <v>42823.739004629635</v>
      </c>
      <c r="U3873">
        <f t="shared" si="300"/>
        <v>2017</v>
      </c>
    </row>
    <row r="3874" spans="1:21" ht="43.2" x14ac:dyDescent="0.3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1"/>
        <v>0</v>
      </c>
      <c r="P3874">
        <f t="shared" si="302"/>
        <v>0</v>
      </c>
      <c r="Q3874" s="9" t="s">
        <v>1100</v>
      </c>
      <c r="R3874" s="9" t="s">
        <v>5987</v>
      </c>
      <c r="S3874" s="10">
        <f t="shared" si="303"/>
        <v>42180.145787037036</v>
      </c>
      <c r="T3874" s="10">
        <f t="shared" si="304"/>
        <v>42230.145787037036</v>
      </c>
      <c r="U3874">
        <f t="shared" si="300"/>
        <v>2015</v>
      </c>
    </row>
    <row r="3875" spans="1:21" ht="43.2" x14ac:dyDescent="0.3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1"/>
        <v>0</v>
      </c>
      <c r="P3875">
        <f t="shared" si="302"/>
        <v>0</v>
      </c>
      <c r="Q3875" s="9" t="s">
        <v>1100</v>
      </c>
      <c r="R3875" s="9" t="s">
        <v>5987</v>
      </c>
      <c r="S3875" s="10">
        <f t="shared" si="303"/>
        <v>42255.696006944447</v>
      </c>
      <c r="T3875" s="10">
        <f t="shared" si="304"/>
        <v>42285.696006944447</v>
      </c>
      <c r="U3875">
        <f t="shared" si="300"/>
        <v>2015</v>
      </c>
    </row>
    <row r="3876" spans="1:21" ht="57.6" x14ac:dyDescent="0.3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1"/>
        <v>0</v>
      </c>
      <c r="P3876">
        <f t="shared" si="302"/>
        <v>0</v>
      </c>
      <c r="Q3876" s="9" t="s">
        <v>1100</v>
      </c>
      <c r="R3876" s="9" t="s">
        <v>5987</v>
      </c>
      <c r="S3876" s="10">
        <f t="shared" si="303"/>
        <v>42007.016458333332</v>
      </c>
      <c r="T3876" s="10">
        <f t="shared" si="304"/>
        <v>42028.041666666672</v>
      </c>
      <c r="U3876">
        <f t="shared" si="300"/>
        <v>2015</v>
      </c>
    </row>
    <row r="3877" spans="1:21" ht="43.2" x14ac:dyDescent="0.3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1"/>
        <v>0</v>
      </c>
      <c r="P3877">
        <f t="shared" si="302"/>
        <v>0</v>
      </c>
      <c r="Q3877" s="9" t="s">
        <v>1100</v>
      </c>
      <c r="R3877" s="9" t="s">
        <v>5987</v>
      </c>
      <c r="S3877" s="10">
        <f t="shared" si="303"/>
        <v>42615.346817129626</v>
      </c>
      <c r="T3877" s="10">
        <f t="shared" si="304"/>
        <v>42616.416666666672</v>
      </c>
      <c r="U3877">
        <f t="shared" si="300"/>
        <v>2016</v>
      </c>
    </row>
    <row r="3878" spans="1:21" ht="57.6" x14ac:dyDescent="0.3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1"/>
        <v>53</v>
      </c>
      <c r="P3878">
        <f t="shared" si="302"/>
        <v>44.76</v>
      </c>
      <c r="Q3878" s="9" t="s">
        <v>1100</v>
      </c>
      <c r="R3878" s="9" t="s">
        <v>5987</v>
      </c>
      <c r="S3878" s="10">
        <f t="shared" si="303"/>
        <v>42372.624166666668</v>
      </c>
      <c r="T3878" s="10">
        <f t="shared" si="304"/>
        <v>42402.624166666668</v>
      </c>
      <c r="U3878">
        <f t="shared" si="300"/>
        <v>2016</v>
      </c>
    </row>
    <row r="3879" spans="1:21" ht="43.2" x14ac:dyDescent="0.3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1"/>
        <v>5</v>
      </c>
      <c r="P3879">
        <f t="shared" si="302"/>
        <v>88.64</v>
      </c>
      <c r="Q3879" s="9" t="s">
        <v>1100</v>
      </c>
      <c r="R3879" s="9" t="s">
        <v>5987</v>
      </c>
      <c r="S3879" s="10">
        <f t="shared" si="303"/>
        <v>42682.67768518519</v>
      </c>
      <c r="T3879" s="10">
        <f t="shared" si="304"/>
        <v>42712.67768518519</v>
      </c>
      <c r="U3879">
        <f t="shared" si="300"/>
        <v>2016</v>
      </c>
    </row>
    <row r="3880" spans="1:21" ht="43.2" x14ac:dyDescent="0.3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1"/>
        <v>0</v>
      </c>
      <c r="P3880">
        <f t="shared" si="302"/>
        <v>10</v>
      </c>
      <c r="Q3880" s="9" t="s">
        <v>1100</v>
      </c>
      <c r="R3880" s="9" t="s">
        <v>5987</v>
      </c>
      <c r="S3880" s="10">
        <f t="shared" si="303"/>
        <v>42154.818819444445</v>
      </c>
      <c r="T3880" s="10">
        <f t="shared" si="304"/>
        <v>42185.165972222225</v>
      </c>
      <c r="U3880">
        <f t="shared" si="300"/>
        <v>2015</v>
      </c>
    </row>
    <row r="3881" spans="1:21" ht="43.2" x14ac:dyDescent="0.3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1"/>
        <v>0</v>
      </c>
      <c r="P3881">
        <f t="shared" si="302"/>
        <v>0</v>
      </c>
      <c r="Q3881" s="9" t="s">
        <v>1100</v>
      </c>
      <c r="R3881" s="9" t="s">
        <v>5987</v>
      </c>
      <c r="S3881" s="10">
        <f t="shared" si="303"/>
        <v>41999.861064814817</v>
      </c>
      <c r="T3881" s="10">
        <f t="shared" si="304"/>
        <v>42029.861064814817</v>
      </c>
      <c r="U3881">
        <f t="shared" si="300"/>
        <v>2014</v>
      </c>
    </row>
    <row r="3882" spans="1:21" ht="43.2" x14ac:dyDescent="0.3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1"/>
        <v>13</v>
      </c>
      <c r="P3882">
        <f t="shared" si="302"/>
        <v>57.65</v>
      </c>
      <c r="Q3882" s="9" t="s">
        <v>1100</v>
      </c>
      <c r="R3882" s="9" t="s">
        <v>5987</v>
      </c>
      <c r="S3882" s="10">
        <f t="shared" si="303"/>
        <v>41815.815046296295</v>
      </c>
      <c r="T3882" s="10">
        <f t="shared" si="304"/>
        <v>41850.958333333336</v>
      </c>
      <c r="U3882">
        <f t="shared" si="300"/>
        <v>2014</v>
      </c>
    </row>
    <row r="3883" spans="1:21" ht="28.8" x14ac:dyDescent="0.3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1"/>
        <v>5</v>
      </c>
      <c r="P3883">
        <f t="shared" si="302"/>
        <v>25</v>
      </c>
      <c r="Q3883" s="9" t="s">
        <v>1100</v>
      </c>
      <c r="R3883" s="9" t="s">
        <v>5987</v>
      </c>
      <c r="S3883" s="10">
        <f t="shared" si="303"/>
        <v>42756.018506944441</v>
      </c>
      <c r="T3883" s="10">
        <f t="shared" si="304"/>
        <v>42786.018506944441</v>
      </c>
      <c r="U3883">
        <f t="shared" si="300"/>
        <v>2017</v>
      </c>
    </row>
    <row r="3884" spans="1:21" ht="43.2" x14ac:dyDescent="0.3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1"/>
        <v>0</v>
      </c>
      <c r="P3884">
        <f t="shared" si="302"/>
        <v>0</v>
      </c>
      <c r="Q3884" s="9" t="s">
        <v>1100</v>
      </c>
      <c r="R3884" s="9" t="s">
        <v>5987</v>
      </c>
      <c r="S3884" s="10">
        <f t="shared" si="303"/>
        <v>42373.983449074076</v>
      </c>
      <c r="T3884" s="10">
        <f t="shared" si="304"/>
        <v>42400.960416666669</v>
      </c>
      <c r="U3884">
        <f t="shared" si="300"/>
        <v>2016</v>
      </c>
    </row>
    <row r="3885" spans="1:21" ht="57.6" x14ac:dyDescent="0.3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1"/>
        <v>0</v>
      </c>
      <c r="P3885">
        <f t="shared" si="302"/>
        <v>0</v>
      </c>
      <c r="Q3885" s="9" t="s">
        <v>1100</v>
      </c>
      <c r="R3885" s="9" t="s">
        <v>5987</v>
      </c>
      <c r="S3885" s="10">
        <f t="shared" si="303"/>
        <v>41854.602650462963</v>
      </c>
      <c r="T3885" s="10">
        <f t="shared" si="304"/>
        <v>41884.602650462963</v>
      </c>
      <c r="U3885">
        <f t="shared" si="300"/>
        <v>2014</v>
      </c>
    </row>
    <row r="3886" spans="1:21" ht="43.2" x14ac:dyDescent="0.3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1"/>
        <v>0</v>
      </c>
      <c r="P3886">
        <f t="shared" si="302"/>
        <v>0</v>
      </c>
      <c r="Q3886" s="9" t="s">
        <v>1100</v>
      </c>
      <c r="R3886" s="9" t="s">
        <v>5987</v>
      </c>
      <c r="S3886" s="10">
        <f t="shared" si="303"/>
        <v>42065.791574074072</v>
      </c>
      <c r="T3886" s="10">
        <f t="shared" si="304"/>
        <v>42090.749907407408</v>
      </c>
      <c r="U3886">
        <f t="shared" ref="U3886:U3949" si="305">YEAR(S3886)</f>
        <v>2015</v>
      </c>
    </row>
    <row r="3887" spans="1:21" ht="43.2" x14ac:dyDescent="0.3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1"/>
        <v>0</v>
      </c>
      <c r="P3887">
        <f t="shared" si="302"/>
        <v>0</v>
      </c>
      <c r="Q3887" s="9" t="s">
        <v>1100</v>
      </c>
      <c r="R3887" s="9" t="s">
        <v>5987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1"/>
        <v>0</v>
      </c>
      <c r="P3888">
        <f t="shared" si="302"/>
        <v>0</v>
      </c>
      <c r="Q3888" s="9" t="s">
        <v>1100</v>
      </c>
      <c r="R3888" s="9" t="s">
        <v>5987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1"/>
        <v>2</v>
      </c>
      <c r="P3889">
        <f t="shared" si="302"/>
        <v>17.5</v>
      </c>
      <c r="Q3889" s="9" t="s">
        <v>1100</v>
      </c>
      <c r="R3889" s="9" t="s">
        <v>5987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1"/>
        <v>27</v>
      </c>
      <c r="P3890">
        <f t="shared" si="302"/>
        <v>38.71</v>
      </c>
      <c r="Q3890" s="9" t="s">
        <v>1100</v>
      </c>
      <c r="R3890" s="9" t="s">
        <v>1101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1"/>
        <v>1</v>
      </c>
      <c r="P3891">
        <f t="shared" si="302"/>
        <v>13.11</v>
      </c>
      <c r="Q3891" s="9" t="s">
        <v>1100</v>
      </c>
      <c r="R3891" s="9" t="s">
        <v>1101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1"/>
        <v>17</v>
      </c>
      <c r="P3892">
        <f t="shared" si="302"/>
        <v>315.5</v>
      </c>
      <c r="Q3892" s="9" t="s">
        <v>1100</v>
      </c>
      <c r="R3892" s="9" t="s">
        <v>1101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1"/>
        <v>33</v>
      </c>
      <c r="P3893">
        <f t="shared" si="302"/>
        <v>37.14</v>
      </c>
      <c r="Q3893" s="9" t="s">
        <v>1100</v>
      </c>
      <c r="R3893" s="9" t="s">
        <v>1101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1"/>
        <v>0</v>
      </c>
      <c r="P3894">
        <f t="shared" si="302"/>
        <v>0</v>
      </c>
      <c r="Q3894" s="9" t="s">
        <v>1100</v>
      </c>
      <c r="R3894" s="9" t="s">
        <v>1101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1"/>
        <v>22</v>
      </c>
      <c r="P3895">
        <f t="shared" si="302"/>
        <v>128.27000000000001</v>
      </c>
      <c r="Q3895" s="9" t="s">
        <v>1100</v>
      </c>
      <c r="R3895" s="9" t="s">
        <v>1101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1"/>
        <v>3</v>
      </c>
      <c r="P3896">
        <f t="shared" si="302"/>
        <v>47.27</v>
      </c>
      <c r="Q3896" s="9" t="s">
        <v>1100</v>
      </c>
      <c r="R3896" s="9" t="s">
        <v>1101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1"/>
        <v>5</v>
      </c>
      <c r="P3897">
        <f t="shared" si="302"/>
        <v>50</v>
      </c>
      <c r="Q3897" s="9" t="s">
        <v>1100</v>
      </c>
      <c r="R3897" s="9" t="s">
        <v>1101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1"/>
        <v>11</v>
      </c>
      <c r="P3898">
        <f t="shared" si="302"/>
        <v>42.5</v>
      </c>
      <c r="Q3898" s="9" t="s">
        <v>1100</v>
      </c>
      <c r="R3898" s="9" t="s">
        <v>1101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1"/>
        <v>18</v>
      </c>
      <c r="P3899">
        <f t="shared" si="302"/>
        <v>44</v>
      </c>
      <c r="Q3899" s="9" t="s">
        <v>1100</v>
      </c>
      <c r="R3899" s="9" t="s">
        <v>1101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1"/>
        <v>33</v>
      </c>
      <c r="P3900">
        <f t="shared" si="302"/>
        <v>50.88</v>
      </c>
      <c r="Q3900" s="9" t="s">
        <v>1100</v>
      </c>
      <c r="R3900" s="9" t="s">
        <v>1101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1"/>
        <v>1</v>
      </c>
      <c r="P3901">
        <f t="shared" si="302"/>
        <v>62.5</v>
      </c>
      <c r="Q3901" s="9" t="s">
        <v>1100</v>
      </c>
      <c r="R3901" s="9" t="s">
        <v>1101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1"/>
        <v>5</v>
      </c>
      <c r="P3902">
        <f t="shared" si="302"/>
        <v>27</v>
      </c>
      <c r="Q3902" s="9" t="s">
        <v>1100</v>
      </c>
      <c r="R3902" s="9" t="s">
        <v>1101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1"/>
        <v>1</v>
      </c>
      <c r="P3903">
        <f t="shared" si="302"/>
        <v>25</v>
      </c>
      <c r="Q3903" s="9" t="s">
        <v>1100</v>
      </c>
      <c r="R3903" s="9" t="s">
        <v>1101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1"/>
        <v>49</v>
      </c>
      <c r="P3904">
        <f t="shared" si="302"/>
        <v>47.26</v>
      </c>
      <c r="Q3904" s="9" t="s">
        <v>1100</v>
      </c>
      <c r="R3904" s="9" t="s">
        <v>1101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1"/>
        <v>0</v>
      </c>
      <c r="P3905">
        <f t="shared" si="302"/>
        <v>0</v>
      </c>
      <c r="Q3905" s="9" t="s">
        <v>1100</v>
      </c>
      <c r="R3905" s="9" t="s">
        <v>1101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6">ROUND(E3906/D3906*100,0)</f>
        <v>0</v>
      </c>
      <c r="P3906">
        <f t="shared" si="302"/>
        <v>1.5</v>
      </c>
      <c r="Q3906" s="9" t="s">
        <v>1100</v>
      </c>
      <c r="R3906" s="9" t="s">
        <v>1101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6"/>
        <v>12</v>
      </c>
      <c r="P3907">
        <f t="shared" ref="P3907:P3970" si="307">IFERROR(ROUND(E3907/L3907,2),0)</f>
        <v>24.71</v>
      </c>
      <c r="Q3907" s="9" t="s">
        <v>1100</v>
      </c>
      <c r="R3907" s="9" t="s">
        <v>1101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si="305"/>
        <v>2015</v>
      </c>
    </row>
    <row r="3908" spans="1:21" ht="43.2" x14ac:dyDescent="0.3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6"/>
        <v>67</v>
      </c>
      <c r="P3908">
        <f t="shared" si="307"/>
        <v>63.13</v>
      </c>
      <c r="Q3908" s="9" t="s">
        <v>1100</v>
      </c>
      <c r="R3908" s="9" t="s">
        <v>1101</v>
      </c>
      <c r="S3908" s="10">
        <f t="shared" si="308"/>
        <v>42143.917743055557</v>
      </c>
      <c r="T3908" s="10">
        <f t="shared" si="309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6"/>
        <v>15</v>
      </c>
      <c r="P3909">
        <f t="shared" si="307"/>
        <v>38.25</v>
      </c>
      <c r="Q3909" s="9" t="s">
        <v>1100</v>
      </c>
      <c r="R3909" s="9" t="s">
        <v>1101</v>
      </c>
      <c r="S3909" s="10">
        <f t="shared" si="308"/>
        <v>41906.819513888891</v>
      </c>
      <c r="T3909" s="10">
        <f t="shared" si="309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6"/>
        <v>9</v>
      </c>
      <c r="P3910">
        <f t="shared" si="307"/>
        <v>16.25</v>
      </c>
      <c r="Q3910" s="9" t="s">
        <v>1100</v>
      </c>
      <c r="R3910" s="9" t="s">
        <v>1101</v>
      </c>
      <c r="S3910" s="10">
        <f t="shared" si="308"/>
        <v>41834.135370370372</v>
      </c>
      <c r="T3910" s="10">
        <f t="shared" si="309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6"/>
        <v>0</v>
      </c>
      <c r="P3911">
        <f t="shared" si="307"/>
        <v>33.75</v>
      </c>
      <c r="Q3911" s="9" t="s">
        <v>1100</v>
      </c>
      <c r="R3911" s="9" t="s">
        <v>1101</v>
      </c>
      <c r="S3911" s="10">
        <f t="shared" si="308"/>
        <v>41863.359282407408</v>
      </c>
      <c r="T3911" s="10">
        <f t="shared" si="309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6"/>
        <v>3</v>
      </c>
      <c r="P3912">
        <f t="shared" si="307"/>
        <v>61.67</v>
      </c>
      <c r="Q3912" s="9" t="s">
        <v>1100</v>
      </c>
      <c r="R3912" s="9" t="s">
        <v>1101</v>
      </c>
      <c r="S3912" s="10">
        <f t="shared" si="308"/>
        <v>42224.756909722222</v>
      </c>
      <c r="T3912" s="10">
        <f t="shared" si="309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6"/>
        <v>37</v>
      </c>
      <c r="P3913">
        <f t="shared" si="307"/>
        <v>83.14</v>
      </c>
      <c r="Q3913" s="9" t="s">
        <v>1100</v>
      </c>
      <c r="R3913" s="9" t="s">
        <v>1101</v>
      </c>
      <c r="S3913" s="10">
        <f t="shared" si="308"/>
        <v>41939.8122337963</v>
      </c>
      <c r="T3913" s="10">
        <f t="shared" si="309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6"/>
        <v>0</v>
      </c>
      <c r="P3914">
        <f t="shared" si="307"/>
        <v>1</v>
      </c>
      <c r="Q3914" s="9" t="s">
        <v>1100</v>
      </c>
      <c r="R3914" s="9" t="s">
        <v>1101</v>
      </c>
      <c r="S3914" s="10">
        <f t="shared" si="308"/>
        <v>42059.270023148143</v>
      </c>
      <c r="T3914" s="10">
        <f t="shared" si="309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6"/>
        <v>10</v>
      </c>
      <c r="P3915">
        <f t="shared" si="307"/>
        <v>142.86000000000001</v>
      </c>
      <c r="Q3915" s="9" t="s">
        <v>1100</v>
      </c>
      <c r="R3915" s="9" t="s">
        <v>1101</v>
      </c>
      <c r="S3915" s="10">
        <f t="shared" si="308"/>
        <v>42308.211215277777</v>
      </c>
      <c r="T3915" s="10">
        <f t="shared" si="309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6"/>
        <v>36</v>
      </c>
      <c r="P3916">
        <f t="shared" si="307"/>
        <v>33.67</v>
      </c>
      <c r="Q3916" s="9" t="s">
        <v>1100</v>
      </c>
      <c r="R3916" s="9" t="s">
        <v>1101</v>
      </c>
      <c r="S3916" s="10">
        <f t="shared" si="308"/>
        <v>42114.818935185183</v>
      </c>
      <c r="T3916" s="10">
        <f t="shared" si="309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6"/>
        <v>0</v>
      </c>
      <c r="P3917">
        <f t="shared" si="307"/>
        <v>5</v>
      </c>
      <c r="Q3917" s="9" t="s">
        <v>1100</v>
      </c>
      <c r="R3917" s="9" t="s">
        <v>1101</v>
      </c>
      <c r="S3917" s="10">
        <f t="shared" si="308"/>
        <v>42492.98505787037</v>
      </c>
      <c r="T3917" s="10">
        <f t="shared" si="309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6"/>
        <v>0</v>
      </c>
      <c r="P3918">
        <f t="shared" si="307"/>
        <v>0</v>
      </c>
      <c r="Q3918" s="9" t="s">
        <v>1100</v>
      </c>
      <c r="R3918" s="9" t="s">
        <v>1101</v>
      </c>
      <c r="S3918" s="10">
        <f t="shared" si="308"/>
        <v>42494.471666666665</v>
      </c>
      <c r="T3918" s="10">
        <f t="shared" si="309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6"/>
        <v>0</v>
      </c>
      <c r="P3919">
        <f t="shared" si="307"/>
        <v>10</v>
      </c>
      <c r="Q3919" s="9" t="s">
        <v>1100</v>
      </c>
      <c r="R3919" s="9" t="s">
        <v>1101</v>
      </c>
      <c r="S3919" s="10">
        <f t="shared" si="308"/>
        <v>41863.527326388888</v>
      </c>
      <c r="T3919" s="10">
        <f t="shared" si="309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6"/>
        <v>0</v>
      </c>
      <c r="P3920">
        <f t="shared" si="307"/>
        <v>40</v>
      </c>
      <c r="Q3920" s="9" t="s">
        <v>1100</v>
      </c>
      <c r="R3920" s="9" t="s">
        <v>1101</v>
      </c>
      <c r="S3920" s="10">
        <f t="shared" si="308"/>
        <v>41843.664618055554</v>
      </c>
      <c r="T3920" s="10">
        <f t="shared" si="309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6"/>
        <v>2</v>
      </c>
      <c r="P3921">
        <f t="shared" si="307"/>
        <v>30</v>
      </c>
      <c r="Q3921" s="9" t="s">
        <v>1100</v>
      </c>
      <c r="R3921" s="9" t="s">
        <v>1101</v>
      </c>
      <c r="S3921" s="10">
        <f t="shared" si="308"/>
        <v>42358.684872685189</v>
      </c>
      <c r="T3921" s="10">
        <f t="shared" si="309"/>
        <v>42387</v>
      </c>
      <c r="U3921">
        <f t="shared" si="305"/>
        <v>2015</v>
      </c>
    </row>
    <row r="3922" spans="1:21" ht="43.2" x14ac:dyDescent="0.3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6"/>
        <v>5</v>
      </c>
      <c r="P3922">
        <f t="shared" si="307"/>
        <v>45</v>
      </c>
      <c r="Q3922" s="9" t="s">
        <v>1100</v>
      </c>
      <c r="R3922" s="9" t="s">
        <v>1101</v>
      </c>
      <c r="S3922" s="10">
        <f t="shared" si="308"/>
        <v>42657.38726851852</v>
      </c>
      <c r="T3922" s="10">
        <f t="shared" si="309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6"/>
        <v>0</v>
      </c>
      <c r="P3923">
        <f t="shared" si="307"/>
        <v>0</v>
      </c>
      <c r="Q3923" s="9" t="s">
        <v>1100</v>
      </c>
      <c r="R3923" s="9" t="s">
        <v>1101</v>
      </c>
      <c r="S3923" s="10">
        <f t="shared" si="308"/>
        <v>41926.542303240742</v>
      </c>
      <c r="T3923" s="10">
        <f t="shared" si="309"/>
        <v>41938.75</v>
      </c>
      <c r="U3923">
        <f t="shared" si="305"/>
        <v>2014</v>
      </c>
    </row>
    <row r="3924" spans="1:21" ht="43.2" x14ac:dyDescent="0.3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6"/>
        <v>8</v>
      </c>
      <c r="P3924">
        <f t="shared" si="307"/>
        <v>10.17</v>
      </c>
      <c r="Q3924" s="9" t="s">
        <v>1100</v>
      </c>
      <c r="R3924" s="9" t="s">
        <v>1101</v>
      </c>
      <c r="S3924" s="10">
        <f t="shared" si="308"/>
        <v>42020.768634259264</v>
      </c>
      <c r="T3924" s="10">
        <f t="shared" si="309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6"/>
        <v>12</v>
      </c>
      <c r="P3925">
        <f t="shared" si="307"/>
        <v>81.41</v>
      </c>
      <c r="Q3925" s="9" t="s">
        <v>1100</v>
      </c>
      <c r="R3925" s="9" t="s">
        <v>1101</v>
      </c>
      <c r="S3925" s="10">
        <f t="shared" si="308"/>
        <v>42075.979988425926</v>
      </c>
      <c r="T3925" s="10">
        <f t="shared" si="309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6"/>
        <v>15</v>
      </c>
      <c r="P3926">
        <f t="shared" si="307"/>
        <v>57.25</v>
      </c>
      <c r="Q3926" s="9" t="s">
        <v>1100</v>
      </c>
      <c r="R3926" s="9" t="s">
        <v>1101</v>
      </c>
      <c r="S3926" s="10">
        <f t="shared" si="308"/>
        <v>41786.959745370368</v>
      </c>
      <c r="T3926" s="10">
        <f t="shared" si="309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6"/>
        <v>10</v>
      </c>
      <c r="P3927">
        <f t="shared" si="307"/>
        <v>5</v>
      </c>
      <c r="Q3927" s="9" t="s">
        <v>1100</v>
      </c>
      <c r="R3927" s="9" t="s">
        <v>1101</v>
      </c>
      <c r="S3927" s="10">
        <f t="shared" si="308"/>
        <v>41820.870821759258</v>
      </c>
      <c r="T3927" s="10">
        <f t="shared" si="309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6"/>
        <v>0</v>
      </c>
      <c r="P3928">
        <f t="shared" si="307"/>
        <v>15</v>
      </c>
      <c r="Q3928" s="9" t="s">
        <v>1100</v>
      </c>
      <c r="R3928" s="9" t="s">
        <v>1101</v>
      </c>
      <c r="S3928" s="10">
        <f t="shared" si="308"/>
        <v>41970.085046296299</v>
      </c>
      <c r="T3928" s="10">
        <f t="shared" si="309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6"/>
        <v>1</v>
      </c>
      <c r="P3929">
        <f t="shared" si="307"/>
        <v>12.5</v>
      </c>
      <c r="Q3929" s="9" t="s">
        <v>1100</v>
      </c>
      <c r="R3929" s="9" t="s">
        <v>1101</v>
      </c>
      <c r="S3929" s="10">
        <f t="shared" si="308"/>
        <v>41830.267407407409</v>
      </c>
      <c r="T3929" s="10">
        <f t="shared" si="309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6"/>
        <v>13</v>
      </c>
      <c r="P3930">
        <f t="shared" si="307"/>
        <v>93</v>
      </c>
      <c r="Q3930" s="9" t="s">
        <v>1100</v>
      </c>
      <c r="R3930" s="9" t="s">
        <v>1101</v>
      </c>
      <c r="S3930" s="10">
        <f t="shared" si="308"/>
        <v>42265.683182870373</v>
      </c>
      <c r="T3930" s="10">
        <f t="shared" si="309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6"/>
        <v>2</v>
      </c>
      <c r="P3931">
        <f t="shared" si="307"/>
        <v>32.36</v>
      </c>
      <c r="Q3931" s="9" t="s">
        <v>1100</v>
      </c>
      <c r="R3931" s="9" t="s">
        <v>1101</v>
      </c>
      <c r="S3931" s="10">
        <f t="shared" si="308"/>
        <v>42601.827141203699</v>
      </c>
      <c r="T3931" s="10">
        <f t="shared" si="309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6"/>
        <v>0</v>
      </c>
      <c r="P3932">
        <f t="shared" si="307"/>
        <v>0</v>
      </c>
      <c r="Q3932" s="9" t="s">
        <v>1100</v>
      </c>
      <c r="R3932" s="9" t="s">
        <v>1101</v>
      </c>
      <c r="S3932" s="10">
        <f t="shared" si="308"/>
        <v>42433.338749999995</v>
      </c>
      <c r="T3932" s="10">
        <f t="shared" si="309"/>
        <v>42461.25</v>
      </c>
      <c r="U3932">
        <f t="shared" si="305"/>
        <v>2016</v>
      </c>
    </row>
    <row r="3933" spans="1:21" ht="43.2" x14ac:dyDescent="0.3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6"/>
        <v>0</v>
      </c>
      <c r="P3933">
        <f t="shared" si="307"/>
        <v>0</v>
      </c>
      <c r="Q3933" s="9" t="s">
        <v>1100</v>
      </c>
      <c r="R3933" s="9" t="s">
        <v>1101</v>
      </c>
      <c r="S3933" s="10">
        <f t="shared" si="308"/>
        <v>42228.151701388888</v>
      </c>
      <c r="T3933" s="10">
        <f t="shared" si="309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6"/>
        <v>0</v>
      </c>
      <c r="P3934">
        <f t="shared" si="307"/>
        <v>1</v>
      </c>
      <c r="Q3934" s="9" t="s">
        <v>1100</v>
      </c>
      <c r="R3934" s="9" t="s">
        <v>1101</v>
      </c>
      <c r="S3934" s="10">
        <f t="shared" si="308"/>
        <v>42415.168564814812</v>
      </c>
      <c r="T3934" s="10">
        <f t="shared" si="309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6"/>
        <v>16</v>
      </c>
      <c r="P3935">
        <f t="shared" si="307"/>
        <v>91.83</v>
      </c>
      <c r="Q3935" s="9" t="s">
        <v>1100</v>
      </c>
      <c r="R3935" s="9" t="s">
        <v>1101</v>
      </c>
      <c r="S3935" s="10">
        <f t="shared" si="308"/>
        <v>42538.968310185184</v>
      </c>
      <c r="T3935" s="10">
        <f t="shared" si="309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6"/>
        <v>11</v>
      </c>
      <c r="P3936">
        <f t="shared" si="307"/>
        <v>45.83</v>
      </c>
      <c r="Q3936" s="9" t="s">
        <v>1100</v>
      </c>
      <c r="R3936" s="9" t="s">
        <v>1101</v>
      </c>
      <c r="S3936" s="10">
        <f t="shared" si="308"/>
        <v>42233.671747685185</v>
      </c>
      <c r="T3936" s="10">
        <f t="shared" si="309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6"/>
        <v>44</v>
      </c>
      <c r="P3937">
        <f t="shared" si="307"/>
        <v>57.17</v>
      </c>
      <c r="Q3937" s="9" t="s">
        <v>1100</v>
      </c>
      <c r="R3937" s="9" t="s">
        <v>1101</v>
      </c>
      <c r="S3937" s="10">
        <f t="shared" si="308"/>
        <v>42221.656782407401</v>
      </c>
      <c r="T3937" s="10">
        <f t="shared" si="309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6"/>
        <v>0</v>
      </c>
      <c r="P3938">
        <f t="shared" si="307"/>
        <v>0</v>
      </c>
      <c r="Q3938" s="9" t="s">
        <v>1100</v>
      </c>
      <c r="R3938" s="9" t="s">
        <v>1101</v>
      </c>
      <c r="S3938" s="10">
        <f t="shared" si="308"/>
        <v>42675.262962962966</v>
      </c>
      <c r="T3938" s="10">
        <f t="shared" si="309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6"/>
        <v>86</v>
      </c>
      <c r="P3939">
        <f t="shared" si="307"/>
        <v>248.5</v>
      </c>
      <c r="Q3939" s="9" t="s">
        <v>1100</v>
      </c>
      <c r="R3939" s="9" t="s">
        <v>1101</v>
      </c>
      <c r="S3939" s="10">
        <f t="shared" si="308"/>
        <v>42534.631481481483</v>
      </c>
      <c r="T3939" s="10">
        <f t="shared" si="309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6"/>
        <v>12</v>
      </c>
      <c r="P3940">
        <f t="shared" si="307"/>
        <v>79.400000000000006</v>
      </c>
      <c r="Q3940" s="9" t="s">
        <v>1100</v>
      </c>
      <c r="R3940" s="9" t="s">
        <v>1101</v>
      </c>
      <c r="S3940" s="10">
        <f t="shared" si="308"/>
        <v>42151.905717592599</v>
      </c>
      <c r="T3940" s="10">
        <f t="shared" si="309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6"/>
        <v>0</v>
      </c>
      <c r="P3941">
        <f t="shared" si="307"/>
        <v>5</v>
      </c>
      <c r="Q3941" s="9" t="s">
        <v>1100</v>
      </c>
      <c r="R3941" s="9" t="s">
        <v>1101</v>
      </c>
      <c r="S3941" s="10">
        <f t="shared" si="308"/>
        <v>41915.400219907409</v>
      </c>
      <c r="T3941" s="10">
        <f t="shared" si="309"/>
        <v>41919.1875</v>
      </c>
      <c r="U3941">
        <f t="shared" si="305"/>
        <v>2014</v>
      </c>
    </row>
    <row r="3942" spans="1:21" ht="43.2" x14ac:dyDescent="0.3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6"/>
        <v>0</v>
      </c>
      <c r="P3942">
        <f t="shared" si="307"/>
        <v>5.5</v>
      </c>
      <c r="Q3942" s="9" t="s">
        <v>1100</v>
      </c>
      <c r="R3942" s="9" t="s">
        <v>1101</v>
      </c>
      <c r="S3942" s="10">
        <f t="shared" si="308"/>
        <v>41961.492488425924</v>
      </c>
      <c r="T3942" s="10">
        <f t="shared" si="309"/>
        <v>42006.492488425924</v>
      </c>
      <c r="U3942">
        <f t="shared" si="305"/>
        <v>2014</v>
      </c>
    </row>
    <row r="3943" spans="1:21" ht="72" x14ac:dyDescent="0.3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6"/>
        <v>1</v>
      </c>
      <c r="P3943">
        <f t="shared" si="307"/>
        <v>25</v>
      </c>
      <c r="Q3943" s="9" t="s">
        <v>1100</v>
      </c>
      <c r="R3943" s="9" t="s">
        <v>1101</v>
      </c>
      <c r="S3943" s="10">
        <f t="shared" si="308"/>
        <v>41940.587233796294</v>
      </c>
      <c r="T3943" s="10">
        <f t="shared" si="309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6"/>
        <v>0</v>
      </c>
      <c r="P3944">
        <f t="shared" si="307"/>
        <v>0</v>
      </c>
      <c r="Q3944" s="9" t="s">
        <v>1100</v>
      </c>
      <c r="R3944" s="9" t="s">
        <v>1101</v>
      </c>
      <c r="S3944" s="10">
        <f t="shared" si="308"/>
        <v>42111.904097222221</v>
      </c>
      <c r="T3944" s="10">
        <f t="shared" si="309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6"/>
        <v>36</v>
      </c>
      <c r="P3945">
        <f t="shared" si="307"/>
        <v>137.08000000000001</v>
      </c>
      <c r="Q3945" s="9" t="s">
        <v>1100</v>
      </c>
      <c r="R3945" s="9" t="s">
        <v>1101</v>
      </c>
      <c r="S3945" s="10">
        <f t="shared" si="308"/>
        <v>42279.778564814813</v>
      </c>
      <c r="T3945" s="10">
        <f t="shared" si="309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6"/>
        <v>0</v>
      </c>
      <c r="P3946">
        <f t="shared" si="307"/>
        <v>0</v>
      </c>
      <c r="Q3946" s="9" t="s">
        <v>1100</v>
      </c>
      <c r="R3946" s="9" t="s">
        <v>1101</v>
      </c>
      <c r="S3946" s="10">
        <f t="shared" si="308"/>
        <v>42213.662905092591</v>
      </c>
      <c r="T3946" s="10">
        <f t="shared" si="309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6"/>
        <v>0</v>
      </c>
      <c r="P3947">
        <f t="shared" si="307"/>
        <v>5</v>
      </c>
      <c r="Q3947" s="9" t="s">
        <v>1100</v>
      </c>
      <c r="R3947" s="9" t="s">
        <v>1101</v>
      </c>
      <c r="S3947" s="10">
        <f t="shared" si="308"/>
        <v>42109.801712962959</v>
      </c>
      <c r="T3947" s="10">
        <f t="shared" si="309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6"/>
        <v>3</v>
      </c>
      <c r="P3948">
        <f t="shared" si="307"/>
        <v>39</v>
      </c>
      <c r="Q3948" s="9" t="s">
        <v>1100</v>
      </c>
      <c r="R3948" s="9" t="s">
        <v>1101</v>
      </c>
      <c r="S3948" s="10">
        <f t="shared" si="308"/>
        <v>42031.833587962959</v>
      </c>
      <c r="T3948" s="10">
        <f t="shared" si="309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6"/>
        <v>3</v>
      </c>
      <c r="P3949">
        <f t="shared" si="307"/>
        <v>50.5</v>
      </c>
      <c r="Q3949" s="9" t="s">
        <v>1100</v>
      </c>
      <c r="R3949" s="9" t="s">
        <v>1101</v>
      </c>
      <c r="S3949" s="10">
        <f t="shared" si="308"/>
        <v>42615.142870370371</v>
      </c>
      <c r="T3949" s="10">
        <f t="shared" si="309"/>
        <v>42645.142870370371</v>
      </c>
      <c r="U3949">
        <f t="shared" si="305"/>
        <v>2016</v>
      </c>
    </row>
    <row r="3950" spans="1:21" ht="43.2" x14ac:dyDescent="0.3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6"/>
        <v>0</v>
      </c>
      <c r="P3950">
        <f t="shared" si="307"/>
        <v>0</v>
      </c>
      <c r="Q3950" s="9" t="s">
        <v>1100</v>
      </c>
      <c r="R3950" s="9" t="s">
        <v>1101</v>
      </c>
      <c r="S3950" s="10">
        <f t="shared" si="308"/>
        <v>41829.325497685182</v>
      </c>
      <c r="T3950" s="10">
        <f t="shared" si="309"/>
        <v>41889.325497685182</v>
      </c>
      <c r="U3950">
        <f t="shared" ref="U3950:U4013" si="310">YEAR(S3950)</f>
        <v>2014</v>
      </c>
    </row>
    <row r="3951" spans="1:21" ht="43.2" x14ac:dyDescent="0.3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6"/>
        <v>16</v>
      </c>
      <c r="P3951">
        <f t="shared" si="307"/>
        <v>49.28</v>
      </c>
      <c r="Q3951" s="9" t="s">
        <v>1100</v>
      </c>
      <c r="R3951" s="9" t="s">
        <v>1101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6"/>
        <v>1</v>
      </c>
      <c r="P3952">
        <f t="shared" si="307"/>
        <v>25</v>
      </c>
      <c r="Q3952" s="9" t="s">
        <v>1100</v>
      </c>
      <c r="R3952" s="9" t="s">
        <v>1101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6"/>
        <v>0</v>
      </c>
      <c r="P3953">
        <f t="shared" si="307"/>
        <v>1</v>
      </c>
      <c r="Q3953" s="9" t="s">
        <v>1100</v>
      </c>
      <c r="R3953" s="9" t="s">
        <v>1101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6"/>
        <v>0</v>
      </c>
      <c r="P3954">
        <f t="shared" si="307"/>
        <v>25</v>
      </c>
      <c r="Q3954" s="9" t="s">
        <v>1100</v>
      </c>
      <c r="R3954" s="9" t="s">
        <v>1101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6"/>
        <v>0</v>
      </c>
      <c r="P3955">
        <f t="shared" si="307"/>
        <v>0</v>
      </c>
      <c r="Q3955" s="9" t="s">
        <v>1100</v>
      </c>
      <c r="R3955" s="9" t="s">
        <v>1101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6"/>
        <v>0</v>
      </c>
      <c r="P3956">
        <f t="shared" si="307"/>
        <v>0</v>
      </c>
      <c r="Q3956" s="9" t="s">
        <v>1100</v>
      </c>
      <c r="R3956" s="9" t="s">
        <v>1101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6"/>
        <v>24</v>
      </c>
      <c r="P3957">
        <f t="shared" si="307"/>
        <v>53.13</v>
      </c>
      <c r="Q3957" s="9" t="s">
        <v>1100</v>
      </c>
      <c r="R3957" s="9" t="s">
        <v>1101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6"/>
        <v>0</v>
      </c>
      <c r="P3958">
        <f t="shared" si="307"/>
        <v>0</v>
      </c>
      <c r="Q3958" s="9" t="s">
        <v>1100</v>
      </c>
      <c r="R3958" s="9" t="s">
        <v>1101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6"/>
        <v>0</v>
      </c>
      <c r="P3959">
        <f t="shared" si="307"/>
        <v>7</v>
      </c>
      <c r="Q3959" s="9" t="s">
        <v>1100</v>
      </c>
      <c r="R3959" s="9" t="s">
        <v>1101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6"/>
        <v>32</v>
      </c>
      <c r="P3960">
        <f t="shared" si="307"/>
        <v>40.06</v>
      </c>
      <c r="Q3960" s="9" t="s">
        <v>1100</v>
      </c>
      <c r="R3960" s="9" t="s">
        <v>1101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6"/>
        <v>24</v>
      </c>
      <c r="P3961">
        <f t="shared" si="307"/>
        <v>24.33</v>
      </c>
      <c r="Q3961" s="9" t="s">
        <v>1100</v>
      </c>
      <c r="R3961" s="9" t="s">
        <v>1101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6"/>
        <v>2</v>
      </c>
      <c r="P3962">
        <f t="shared" si="307"/>
        <v>11.25</v>
      </c>
      <c r="Q3962" s="9" t="s">
        <v>1100</v>
      </c>
      <c r="R3962" s="9" t="s">
        <v>1101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6"/>
        <v>0</v>
      </c>
      <c r="P3963">
        <f t="shared" si="307"/>
        <v>10.5</v>
      </c>
      <c r="Q3963" s="9" t="s">
        <v>1100</v>
      </c>
      <c r="R3963" s="9" t="s">
        <v>1101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6"/>
        <v>3</v>
      </c>
      <c r="P3964">
        <f t="shared" si="307"/>
        <v>15</v>
      </c>
      <c r="Q3964" s="9" t="s">
        <v>1100</v>
      </c>
      <c r="R3964" s="9" t="s">
        <v>1101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6"/>
        <v>0</v>
      </c>
      <c r="P3965">
        <f t="shared" si="307"/>
        <v>0</v>
      </c>
      <c r="Q3965" s="9" t="s">
        <v>1100</v>
      </c>
      <c r="R3965" s="9" t="s">
        <v>1101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6"/>
        <v>6</v>
      </c>
      <c r="P3966">
        <f t="shared" si="307"/>
        <v>42</v>
      </c>
      <c r="Q3966" s="9" t="s">
        <v>1100</v>
      </c>
      <c r="R3966" s="9" t="s">
        <v>1101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6"/>
        <v>14</v>
      </c>
      <c r="P3967">
        <f t="shared" si="307"/>
        <v>71.25</v>
      </c>
      <c r="Q3967" s="9" t="s">
        <v>1100</v>
      </c>
      <c r="R3967" s="9" t="s">
        <v>1101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6"/>
        <v>1</v>
      </c>
      <c r="P3968">
        <f t="shared" si="307"/>
        <v>22.5</v>
      </c>
      <c r="Q3968" s="9" t="s">
        <v>1100</v>
      </c>
      <c r="R3968" s="9" t="s">
        <v>1101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6"/>
        <v>24</v>
      </c>
      <c r="P3969">
        <f t="shared" si="307"/>
        <v>41</v>
      </c>
      <c r="Q3969" s="9" t="s">
        <v>1100</v>
      </c>
      <c r="R3969" s="9" t="s">
        <v>1101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1">ROUND(E3970/D3970*100,0)</f>
        <v>11</v>
      </c>
      <c r="P3970">
        <f t="shared" si="307"/>
        <v>47.91</v>
      </c>
      <c r="Q3970" s="9" t="s">
        <v>1100</v>
      </c>
      <c r="R3970" s="9" t="s">
        <v>1101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1"/>
        <v>7</v>
      </c>
      <c r="P3971">
        <f t="shared" ref="P3971:P4034" si="312">IFERROR(ROUND(E3971/L3971,2),0)</f>
        <v>35.17</v>
      </c>
      <c r="Q3971" s="9" t="s">
        <v>1100</v>
      </c>
      <c r="R3971" s="9" t="s">
        <v>1101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si="310"/>
        <v>2016</v>
      </c>
    </row>
    <row r="3972" spans="1:21" ht="57.6" x14ac:dyDescent="0.3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1"/>
        <v>0</v>
      </c>
      <c r="P3972">
        <f t="shared" si="312"/>
        <v>5.5</v>
      </c>
      <c r="Q3972" s="9" t="s">
        <v>1100</v>
      </c>
      <c r="R3972" s="9" t="s">
        <v>1101</v>
      </c>
      <c r="S3972" s="10">
        <f t="shared" si="313"/>
        <v>42447.863553240735</v>
      </c>
      <c r="T3972" s="10">
        <f t="shared" si="314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1"/>
        <v>1</v>
      </c>
      <c r="P3973">
        <f t="shared" si="312"/>
        <v>22.67</v>
      </c>
      <c r="Q3973" s="9" t="s">
        <v>1100</v>
      </c>
      <c r="R3973" s="9" t="s">
        <v>1101</v>
      </c>
      <c r="S3973" s="10">
        <f t="shared" si="313"/>
        <v>41811.536180555559</v>
      </c>
      <c r="T3973" s="10">
        <f t="shared" si="314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1"/>
        <v>21</v>
      </c>
      <c r="P3974">
        <f t="shared" si="312"/>
        <v>26.38</v>
      </c>
      <c r="Q3974" s="9" t="s">
        <v>1100</v>
      </c>
      <c r="R3974" s="9" t="s">
        <v>1101</v>
      </c>
      <c r="S3974" s="10">
        <f t="shared" si="313"/>
        <v>41981.067523148144</v>
      </c>
      <c r="T3974" s="10">
        <f t="shared" si="314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1"/>
        <v>78</v>
      </c>
      <c r="P3975">
        <f t="shared" si="312"/>
        <v>105.54</v>
      </c>
      <c r="Q3975" s="9" t="s">
        <v>1100</v>
      </c>
      <c r="R3975" s="9" t="s">
        <v>1101</v>
      </c>
      <c r="S3975" s="10">
        <f t="shared" si="313"/>
        <v>42469.68414351852</v>
      </c>
      <c r="T3975" s="10">
        <f t="shared" si="314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1"/>
        <v>32</v>
      </c>
      <c r="P3976">
        <f t="shared" si="312"/>
        <v>29.09</v>
      </c>
      <c r="Q3976" s="9" t="s">
        <v>1100</v>
      </c>
      <c r="R3976" s="9" t="s">
        <v>1101</v>
      </c>
      <c r="S3976" s="10">
        <f t="shared" si="313"/>
        <v>42493.546851851846</v>
      </c>
      <c r="T3976" s="10">
        <f t="shared" si="314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1"/>
        <v>0</v>
      </c>
      <c r="P3977">
        <f t="shared" si="312"/>
        <v>0</v>
      </c>
      <c r="Q3977" s="9" t="s">
        <v>1100</v>
      </c>
      <c r="R3977" s="9" t="s">
        <v>1101</v>
      </c>
      <c r="S3977" s="10">
        <f t="shared" si="313"/>
        <v>42534.866875</v>
      </c>
      <c r="T3977" s="10">
        <f t="shared" si="314"/>
        <v>42564.866875</v>
      </c>
      <c r="U3977">
        <f t="shared" si="310"/>
        <v>2016</v>
      </c>
    </row>
    <row r="3978" spans="1:21" ht="43.2" x14ac:dyDescent="0.3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1"/>
        <v>48</v>
      </c>
      <c r="P3978">
        <f t="shared" si="312"/>
        <v>62</v>
      </c>
      <c r="Q3978" s="9" t="s">
        <v>1100</v>
      </c>
      <c r="R3978" s="9" t="s">
        <v>1101</v>
      </c>
      <c r="S3978" s="10">
        <f t="shared" si="313"/>
        <v>41830.858344907407</v>
      </c>
      <c r="T3978" s="10">
        <f t="shared" si="314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1"/>
        <v>1</v>
      </c>
      <c r="P3979">
        <f t="shared" si="312"/>
        <v>217.5</v>
      </c>
      <c r="Q3979" s="9" t="s">
        <v>1100</v>
      </c>
      <c r="R3979" s="9" t="s">
        <v>1101</v>
      </c>
      <c r="S3979" s="10">
        <f t="shared" si="313"/>
        <v>42543.788564814815</v>
      </c>
      <c r="T3979" s="10">
        <f t="shared" si="314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1"/>
        <v>11</v>
      </c>
      <c r="P3980">
        <f t="shared" si="312"/>
        <v>26.75</v>
      </c>
      <c r="Q3980" s="9" t="s">
        <v>1100</v>
      </c>
      <c r="R3980" s="9" t="s">
        <v>1101</v>
      </c>
      <c r="S3980" s="10">
        <f t="shared" si="313"/>
        <v>41975.642974537041</v>
      </c>
      <c r="T3980" s="10">
        <f t="shared" si="314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1"/>
        <v>2</v>
      </c>
      <c r="P3981">
        <f t="shared" si="312"/>
        <v>18.329999999999998</v>
      </c>
      <c r="Q3981" s="9" t="s">
        <v>1100</v>
      </c>
      <c r="R3981" s="9" t="s">
        <v>1101</v>
      </c>
      <c r="S3981" s="10">
        <f t="shared" si="313"/>
        <v>42069.903437500005</v>
      </c>
      <c r="T3981" s="10">
        <f t="shared" si="314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1"/>
        <v>18</v>
      </c>
      <c r="P3982">
        <f t="shared" si="312"/>
        <v>64.290000000000006</v>
      </c>
      <c r="Q3982" s="9" t="s">
        <v>1100</v>
      </c>
      <c r="R3982" s="9" t="s">
        <v>1101</v>
      </c>
      <c r="S3982" s="10">
        <f t="shared" si="313"/>
        <v>41795.598923611113</v>
      </c>
      <c r="T3982" s="10">
        <f t="shared" si="314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1"/>
        <v>4</v>
      </c>
      <c r="P3983">
        <f t="shared" si="312"/>
        <v>175</v>
      </c>
      <c r="Q3983" s="9" t="s">
        <v>1100</v>
      </c>
      <c r="R3983" s="9" t="s">
        <v>1101</v>
      </c>
      <c r="S3983" s="10">
        <f t="shared" si="313"/>
        <v>42508.179965277777</v>
      </c>
      <c r="T3983" s="10">
        <f t="shared" si="314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1"/>
        <v>20</v>
      </c>
      <c r="P3984">
        <f t="shared" si="312"/>
        <v>34</v>
      </c>
      <c r="Q3984" s="9" t="s">
        <v>1100</v>
      </c>
      <c r="R3984" s="9" t="s">
        <v>1101</v>
      </c>
      <c r="S3984" s="10">
        <f t="shared" si="313"/>
        <v>42132.809953703705</v>
      </c>
      <c r="T3984" s="10">
        <f t="shared" si="314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1"/>
        <v>35</v>
      </c>
      <c r="P3985">
        <f t="shared" si="312"/>
        <v>84.28</v>
      </c>
      <c r="Q3985" s="9" t="s">
        <v>1100</v>
      </c>
      <c r="R3985" s="9" t="s">
        <v>1101</v>
      </c>
      <c r="S3985" s="10">
        <f t="shared" si="313"/>
        <v>41747.86986111111</v>
      </c>
      <c r="T3985" s="10">
        <f t="shared" si="314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1"/>
        <v>6</v>
      </c>
      <c r="P3986">
        <f t="shared" si="312"/>
        <v>9.5</v>
      </c>
      <c r="Q3986" s="9" t="s">
        <v>1100</v>
      </c>
      <c r="R3986" s="9" t="s">
        <v>1101</v>
      </c>
      <c r="S3986" s="10">
        <f t="shared" si="313"/>
        <v>41920.963472222218</v>
      </c>
      <c r="T3986" s="10">
        <f t="shared" si="314"/>
        <v>41951</v>
      </c>
      <c r="U3986">
        <f t="shared" si="310"/>
        <v>2014</v>
      </c>
    </row>
    <row r="3987" spans="1:21" ht="57.6" x14ac:dyDescent="0.3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1"/>
        <v>32</v>
      </c>
      <c r="P3987">
        <f t="shared" si="312"/>
        <v>33.74</v>
      </c>
      <c r="Q3987" s="9" t="s">
        <v>1100</v>
      </c>
      <c r="R3987" s="9" t="s">
        <v>1101</v>
      </c>
      <c r="S3987" s="10">
        <f t="shared" si="313"/>
        <v>42399.707407407404</v>
      </c>
      <c r="T3987" s="10">
        <f t="shared" si="314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1"/>
        <v>10</v>
      </c>
      <c r="P3988">
        <f t="shared" si="312"/>
        <v>37.54</v>
      </c>
      <c r="Q3988" s="9" t="s">
        <v>1100</v>
      </c>
      <c r="R3988" s="9" t="s">
        <v>1101</v>
      </c>
      <c r="S3988" s="10">
        <f t="shared" si="313"/>
        <v>42467.548541666663</v>
      </c>
      <c r="T3988" s="10">
        <f t="shared" si="314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1"/>
        <v>38</v>
      </c>
      <c r="P3989">
        <f t="shared" si="312"/>
        <v>11.62</v>
      </c>
      <c r="Q3989" s="9" t="s">
        <v>1100</v>
      </c>
      <c r="R3989" s="9" t="s">
        <v>1101</v>
      </c>
      <c r="S3989" s="10">
        <f t="shared" si="313"/>
        <v>41765.92465277778</v>
      </c>
      <c r="T3989" s="10">
        <f t="shared" si="314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1"/>
        <v>2</v>
      </c>
      <c r="P3990">
        <f t="shared" si="312"/>
        <v>8</v>
      </c>
      <c r="Q3990" s="9" t="s">
        <v>1100</v>
      </c>
      <c r="R3990" s="9" t="s">
        <v>1101</v>
      </c>
      <c r="S3990" s="10">
        <f t="shared" si="313"/>
        <v>42230.08116898148</v>
      </c>
      <c r="T3990" s="10">
        <f t="shared" si="314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1"/>
        <v>0</v>
      </c>
      <c r="P3991">
        <f t="shared" si="312"/>
        <v>0</v>
      </c>
      <c r="Q3991" s="9" t="s">
        <v>1100</v>
      </c>
      <c r="R3991" s="9" t="s">
        <v>1101</v>
      </c>
      <c r="S3991" s="10">
        <f t="shared" si="313"/>
        <v>42286.749780092592</v>
      </c>
      <c r="T3991" s="10">
        <f t="shared" si="314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1"/>
        <v>4</v>
      </c>
      <c r="P3992">
        <f t="shared" si="312"/>
        <v>23</v>
      </c>
      <c r="Q3992" s="9" t="s">
        <v>1100</v>
      </c>
      <c r="R3992" s="9" t="s">
        <v>1101</v>
      </c>
      <c r="S3992" s="10">
        <f t="shared" si="313"/>
        <v>42401.672372685185</v>
      </c>
      <c r="T3992" s="10">
        <f t="shared" si="314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1"/>
        <v>20</v>
      </c>
      <c r="P3993">
        <f t="shared" si="312"/>
        <v>100</v>
      </c>
      <c r="Q3993" s="9" t="s">
        <v>1100</v>
      </c>
      <c r="R3993" s="9" t="s">
        <v>1101</v>
      </c>
      <c r="S3993" s="10">
        <f t="shared" si="313"/>
        <v>42125.644467592589</v>
      </c>
      <c r="T3993" s="10">
        <f t="shared" si="314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1"/>
        <v>5</v>
      </c>
      <c r="P3994">
        <f t="shared" si="312"/>
        <v>60.11</v>
      </c>
      <c r="Q3994" s="9" t="s">
        <v>1100</v>
      </c>
      <c r="R3994" s="9" t="s">
        <v>1101</v>
      </c>
      <c r="S3994" s="10">
        <f t="shared" si="313"/>
        <v>42289.94049768518</v>
      </c>
      <c r="T3994" s="10">
        <f t="shared" si="314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1"/>
        <v>0</v>
      </c>
      <c r="P3995">
        <f t="shared" si="312"/>
        <v>3</v>
      </c>
      <c r="Q3995" s="9" t="s">
        <v>1100</v>
      </c>
      <c r="R3995" s="9" t="s">
        <v>1101</v>
      </c>
      <c r="S3995" s="10">
        <f t="shared" si="313"/>
        <v>42107.864722222221</v>
      </c>
      <c r="T3995" s="10">
        <f t="shared" si="314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1"/>
        <v>0</v>
      </c>
      <c r="P3996">
        <f t="shared" si="312"/>
        <v>5</v>
      </c>
      <c r="Q3996" s="9" t="s">
        <v>1100</v>
      </c>
      <c r="R3996" s="9" t="s">
        <v>1101</v>
      </c>
      <c r="S3996" s="10">
        <f t="shared" si="313"/>
        <v>41809.389930555553</v>
      </c>
      <c r="T3996" s="10">
        <f t="shared" si="314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1"/>
        <v>35</v>
      </c>
      <c r="P3997">
        <f t="shared" si="312"/>
        <v>17.5</v>
      </c>
      <c r="Q3997" s="9" t="s">
        <v>1100</v>
      </c>
      <c r="R3997" s="9" t="s">
        <v>1101</v>
      </c>
      <c r="S3997" s="10">
        <f t="shared" si="313"/>
        <v>42019.683761574073</v>
      </c>
      <c r="T3997" s="10">
        <f t="shared" si="314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1"/>
        <v>17</v>
      </c>
      <c r="P3998">
        <f t="shared" si="312"/>
        <v>29.24</v>
      </c>
      <c r="Q3998" s="9" t="s">
        <v>1100</v>
      </c>
      <c r="R3998" s="9" t="s">
        <v>1101</v>
      </c>
      <c r="S3998" s="10">
        <f t="shared" si="313"/>
        <v>41950.26694444444</v>
      </c>
      <c r="T3998" s="10">
        <f t="shared" si="314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1"/>
        <v>0</v>
      </c>
      <c r="P3999">
        <f t="shared" si="312"/>
        <v>0</v>
      </c>
      <c r="Q3999" s="9" t="s">
        <v>1100</v>
      </c>
      <c r="R3999" s="9" t="s">
        <v>1101</v>
      </c>
      <c r="S3999" s="10">
        <f t="shared" si="313"/>
        <v>42069.391446759255</v>
      </c>
      <c r="T3999" s="10">
        <f t="shared" si="314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1"/>
        <v>57</v>
      </c>
      <c r="P4000">
        <f t="shared" si="312"/>
        <v>59.58</v>
      </c>
      <c r="Q4000" s="9" t="s">
        <v>1100</v>
      </c>
      <c r="R4000" s="9" t="s">
        <v>1101</v>
      </c>
      <c r="S4000" s="10">
        <f t="shared" si="313"/>
        <v>42061.963263888887</v>
      </c>
      <c r="T4000" s="10">
        <f t="shared" si="314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1"/>
        <v>17</v>
      </c>
      <c r="P4001">
        <f t="shared" si="312"/>
        <v>82.57</v>
      </c>
      <c r="Q4001" s="9" t="s">
        <v>1100</v>
      </c>
      <c r="R4001" s="9" t="s">
        <v>1101</v>
      </c>
      <c r="S4001" s="10">
        <f t="shared" si="313"/>
        <v>41842.828680555554</v>
      </c>
      <c r="T4001" s="10">
        <f t="shared" si="314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1"/>
        <v>0</v>
      </c>
      <c r="P4002">
        <f t="shared" si="312"/>
        <v>10</v>
      </c>
      <c r="Q4002" s="9" t="s">
        <v>1100</v>
      </c>
      <c r="R4002" s="9" t="s">
        <v>1101</v>
      </c>
      <c r="S4002" s="10">
        <f t="shared" si="313"/>
        <v>42437.64534722222</v>
      </c>
      <c r="T4002" s="10">
        <f t="shared" si="314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1"/>
        <v>38</v>
      </c>
      <c r="P4003">
        <f t="shared" si="312"/>
        <v>32.36</v>
      </c>
      <c r="Q4003" s="9" t="s">
        <v>1100</v>
      </c>
      <c r="R4003" s="9" t="s">
        <v>1101</v>
      </c>
      <c r="S4003" s="10">
        <f t="shared" si="313"/>
        <v>42775.964212962965</v>
      </c>
      <c r="T4003" s="10">
        <f t="shared" si="314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1"/>
        <v>2</v>
      </c>
      <c r="P4004">
        <f t="shared" si="312"/>
        <v>5.75</v>
      </c>
      <c r="Q4004" s="9" t="s">
        <v>1100</v>
      </c>
      <c r="R4004" s="9" t="s">
        <v>1101</v>
      </c>
      <c r="S4004" s="10">
        <f t="shared" si="313"/>
        <v>41879.043530092589</v>
      </c>
      <c r="T4004" s="10">
        <f t="shared" si="314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1"/>
        <v>10</v>
      </c>
      <c r="P4005">
        <f t="shared" si="312"/>
        <v>100.5</v>
      </c>
      <c r="Q4005" s="9" t="s">
        <v>1100</v>
      </c>
      <c r="R4005" s="9" t="s">
        <v>1101</v>
      </c>
      <c r="S4005" s="10">
        <f t="shared" si="313"/>
        <v>42020.587349537032</v>
      </c>
      <c r="T4005" s="10">
        <f t="shared" si="314"/>
        <v>42050.587349537032</v>
      </c>
      <c r="U4005">
        <f t="shared" si="310"/>
        <v>2015</v>
      </c>
    </row>
    <row r="4006" spans="1:21" x14ac:dyDescent="0.3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1"/>
        <v>0</v>
      </c>
      <c r="P4006">
        <f t="shared" si="312"/>
        <v>1</v>
      </c>
      <c r="Q4006" s="9" t="s">
        <v>1100</v>
      </c>
      <c r="R4006" s="9" t="s">
        <v>1101</v>
      </c>
      <c r="S4006" s="10">
        <f t="shared" si="313"/>
        <v>41890.16269675926</v>
      </c>
      <c r="T4006" s="10">
        <f t="shared" si="314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1"/>
        <v>1</v>
      </c>
      <c r="P4007">
        <f t="shared" si="312"/>
        <v>20</v>
      </c>
      <c r="Q4007" s="9" t="s">
        <v>1100</v>
      </c>
      <c r="R4007" s="9" t="s">
        <v>1101</v>
      </c>
      <c r="S4007" s="10">
        <f t="shared" si="313"/>
        <v>41872.807696759257</v>
      </c>
      <c r="T4007" s="10">
        <f t="shared" si="314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1"/>
        <v>0</v>
      </c>
      <c r="P4008">
        <f t="shared" si="312"/>
        <v>2</v>
      </c>
      <c r="Q4008" s="9" t="s">
        <v>1100</v>
      </c>
      <c r="R4008" s="9" t="s">
        <v>1101</v>
      </c>
      <c r="S4008" s="10">
        <f t="shared" si="313"/>
        <v>42391.772997685184</v>
      </c>
      <c r="T4008" s="10">
        <f t="shared" si="314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1"/>
        <v>0</v>
      </c>
      <c r="P4009">
        <f t="shared" si="312"/>
        <v>5</v>
      </c>
      <c r="Q4009" s="9" t="s">
        <v>1100</v>
      </c>
      <c r="R4009" s="9" t="s">
        <v>1101</v>
      </c>
      <c r="S4009" s="10">
        <f t="shared" si="313"/>
        <v>41848.772928240738</v>
      </c>
      <c r="T4009" s="10">
        <f t="shared" si="314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1"/>
        <v>6</v>
      </c>
      <c r="P4010">
        <f t="shared" si="312"/>
        <v>15</v>
      </c>
      <c r="Q4010" s="9" t="s">
        <v>1100</v>
      </c>
      <c r="R4010" s="9" t="s">
        <v>1101</v>
      </c>
      <c r="S4010" s="10">
        <f t="shared" si="313"/>
        <v>42177.964201388888</v>
      </c>
      <c r="T4010" s="10">
        <f t="shared" si="314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1"/>
        <v>4</v>
      </c>
      <c r="P4011">
        <f t="shared" si="312"/>
        <v>25</v>
      </c>
      <c r="Q4011" s="9" t="s">
        <v>1100</v>
      </c>
      <c r="R4011" s="9" t="s">
        <v>1101</v>
      </c>
      <c r="S4011" s="10">
        <f t="shared" si="313"/>
        <v>41851.700925925928</v>
      </c>
      <c r="T4011" s="10">
        <f t="shared" si="314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1"/>
        <v>24</v>
      </c>
      <c r="P4012">
        <f t="shared" si="312"/>
        <v>45.84</v>
      </c>
      <c r="Q4012" s="9" t="s">
        <v>1100</v>
      </c>
      <c r="R4012" s="9" t="s">
        <v>1101</v>
      </c>
      <c r="S4012" s="10">
        <f t="shared" si="313"/>
        <v>41921.770439814813</v>
      </c>
      <c r="T4012" s="10">
        <f t="shared" si="314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1"/>
        <v>8</v>
      </c>
      <c r="P4013">
        <f t="shared" si="312"/>
        <v>4.75</v>
      </c>
      <c r="Q4013" s="9" t="s">
        <v>1100</v>
      </c>
      <c r="R4013" s="9" t="s">
        <v>1101</v>
      </c>
      <c r="S4013" s="10">
        <f t="shared" si="313"/>
        <v>42002.54488425926</v>
      </c>
      <c r="T4013" s="10">
        <f t="shared" si="314"/>
        <v>42032.54488425926</v>
      </c>
      <c r="U4013">
        <f t="shared" si="310"/>
        <v>2014</v>
      </c>
    </row>
    <row r="4014" spans="1:21" ht="57.6" x14ac:dyDescent="0.3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1"/>
        <v>0</v>
      </c>
      <c r="P4014">
        <f t="shared" si="312"/>
        <v>0</v>
      </c>
      <c r="Q4014" s="9" t="s">
        <v>1100</v>
      </c>
      <c r="R4014" s="9" t="s">
        <v>1101</v>
      </c>
      <c r="S4014" s="10">
        <f t="shared" si="313"/>
        <v>42096.544548611113</v>
      </c>
      <c r="T4014" s="10">
        <f t="shared" si="314"/>
        <v>42126.544548611113</v>
      </c>
      <c r="U4014">
        <f t="shared" ref="U4014:U4077" si="315">YEAR(S4014)</f>
        <v>2015</v>
      </c>
    </row>
    <row r="4015" spans="1:21" ht="57.6" x14ac:dyDescent="0.3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1"/>
        <v>1</v>
      </c>
      <c r="P4015">
        <f t="shared" si="312"/>
        <v>13</v>
      </c>
      <c r="Q4015" s="9" t="s">
        <v>1100</v>
      </c>
      <c r="R4015" s="9" t="s">
        <v>1101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1"/>
        <v>0</v>
      </c>
      <c r="P4016">
        <f t="shared" si="312"/>
        <v>0</v>
      </c>
      <c r="Q4016" s="9" t="s">
        <v>1100</v>
      </c>
      <c r="R4016" s="9" t="s">
        <v>1101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1"/>
        <v>0</v>
      </c>
      <c r="P4017">
        <f t="shared" si="312"/>
        <v>1</v>
      </c>
      <c r="Q4017" s="9" t="s">
        <v>1100</v>
      </c>
      <c r="R4017" s="9" t="s">
        <v>1101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1"/>
        <v>14</v>
      </c>
      <c r="P4018">
        <f t="shared" si="312"/>
        <v>10</v>
      </c>
      <c r="Q4018" s="9" t="s">
        <v>1100</v>
      </c>
      <c r="R4018" s="9" t="s">
        <v>1101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1"/>
        <v>1</v>
      </c>
      <c r="P4019">
        <f t="shared" si="312"/>
        <v>52.5</v>
      </c>
      <c r="Q4019" s="9" t="s">
        <v>1100</v>
      </c>
      <c r="R4019" s="9" t="s">
        <v>1101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1"/>
        <v>9</v>
      </c>
      <c r="P4020">
        <f t="shared" si="312"/>
        <v>32.5</v>
      </c>
      <c r="Q4020" s="9" t="s">
        <v>1100</v>
      </c>
      <c r="R4020" s="9" t="s">
        <v>1101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1"/>
        <v>1</v>
      </c>
      <c r="P4021">
        <f t="shared" si="312"/>
        <v>7.25</v>
      </c>
      <c r="Q4021" s="9" t="s">
        <v>1100</v>
      </c>
      <c r="R4021" s="9" t="s">
        <v>1101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1"/>
        <v>17</v>
      </c>
      <c r="P4022">
        <f t="shared" si="312"/>
        <v>33.33</v>
      </c>
      <c r="Q4022" s="9" t="s">
        <v>1100</v>
      </c>
      <c r="R4022" s="9" t="s">
        <v>1101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1"/>
        <v>1</v>
      </c>
      <c r="P4023">
        <f t="shared" si="312"/>
        <v>62.5</v>
      </c>
      <c r="Q4023" s="9" t="s">
        <v>1100</v>
      </c>
      <c r="R4023" s="9" t="s">
        <v>1101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1"/>
        <v>70</v>
      </c>
      <c r="P4024">
        <f t="shared" si="312"/>
        <v>63.56</v>
      </c>
      <c r="Q4024" s="9" t="s">
        <v>1100</v>
      </c>
      <c r="R4024" s="9" t="s">
        <v>1101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1"/>
        <v>0</v>
      </c>
      <c r="P4025">
        <f t="shared" si="312"/>
        <v>0</v>
      </c>
      <c r="Q4025" s="9" t="s">
        <v>1100</v>
      </c>
      <c r="R4025" s="9" t="s">
        <v>1101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1"/>
        <v>1</v>
      </c>
      <c r="P4026">
        <f t="shared" si="312"/>
        <v>10</v>
      </c>
      <c r="Q4026" s="9" t="s">
        <v>1100</v>
      </c>
      <c r="R4026" s="9" t="s">
        <v>1101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1"/>
        <v>5</v>
      </c>
      <c r="P4027">
        <f t="shared" si="312"/>
        <v>62.5</v>
      </c>
      <c r="Q4027" s="9" t="s">
        <v>1100</v>
      </c>
      <c r="R4027" s="9" t="s">
        <v>1101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1"/>
        <v>0</v>
      </c>
      <c r="P4028">
        <f t="shared" si="312"/>
        <v>0</v>
      </c>
      <c r="Q4028" s="9" t="s">
        <v>1100</v>
      </c>
      <c r="R4028" s="9" t="s">
        <v>1101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1"/>
        <v>7</v>
      </c>
      <c r="P4029">
        <f t="shared" si="312"/>
        <v>30.71</v>
      </c>
      <c r="Q4029" s="9" t="s">
        <v>1100</v>
      </c>
      <c r="R4029" s="9" t="s">
        <v>1101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1"/>
        <v>28</v>
      </c>
      <c r="P4030">
        <f t="shared" si="312"/>
        <v>51</v>
      </c>
      <c r="Q4030" s="9" t="s">
        <v>1100</v>
      </c>
      <c r="R4030" s="9" t="s">
        <v>1101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1"/>
        <v>0</v>
      </c>
      <c r="P4031">
        <f t="shared" si="312"/>
        <v>0</v>
      </c>
      <c r="Q4031" s="9" t="s">
        <v>1100</v>
      </c>
      <c r="R4031" s="9" t="s">
        <v>1101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1"/>
        <v>16</v>
      </c>
      <c r="P4032">
        <f t="shared" si="312"/>
        <v>66.67</v>
      </c>
      <c r="Q4032" s="9" t="s">
        <v>1100</v>
      </c>
      <c r="R4032" s="9" t="s">
        <v>1101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1"/>
        <v>0</v>
      </c>
      <c r="P4033">
        <f t="shared" si="312"/>
        <v>0</v>
      </c>
      <c r="Q4033" s="9" t="s">
        <v>1100</v>
      </c>
      <c r="R4033" s="9" t="s">
        <v>1101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6">ROUND(E4034/D4034*100,0)</f>
        <v>7</v>
      </c>
      <c r="P4034">
        <f t="shared" si="312"/>
        <v>59</v>
      </c>
      <c r="Q4034" s="9" t="s">
        <v>1100</v>
      </c>
      <c r="R4034" s="9" t="s">
        <v>1101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6"/>
        <v>26</v>
      </c>
      <c r="P4035">
        <f t="shared" ref="P4035:P4098" si="317">IFERROR(ROUND(E4035/L4035,2),0)</f>
        <v>65.34</v>
      </c>
      <c r="Q4035" s="9" t="s">
        <v>1100</v>
      </c>
      <c r="R4035" s="9" t="s">
        <v>1101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si="315"/>
        <v>2016</v>
      </c>
    </row>
    <row r="4036" spans="1:21" ht="43.2" x14ac:dyDescent="0.3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6"/>
        <v>1</v>
      </c>
      <c r="P4036">
        <f t="shared" si="317"/>
        <v>100</v>
      </c>
      <c r="Q4036" s="9" t="s">
        <v>1100</v>
      </c>
      <c r="R4036" s="9" t="s">
        <v>1101</v>
      </c>
      <c r="S4036" s="10">
        <f t="shared" si="318"/>
        <v>42067.947337962964</v>
      </c>
      <c r="T4036" s="10">
        <f t="shared" si="319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6"/>
        <v>37</v>
      </c>
      <c r="P4037">
        <f t="shared" si="317"/>
        <v>147.4</v>
      </c>
      <c r="Q4037" s="9" t="s">
        <v>1100</v>
      </c>
      <c r="R4037" s="9" t="s">
        <v>1101</v>
      </c>
      <c r="S4037" s="10">
        <f t="shared" si="318"/>
        <v>41903.882951388885</v>
      </c>
      <c r="T4037" s="10">
        <f t="shared" si="319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6"/>
        <v>47</v>
      </c>
      <c r="P4038">
        <f t="shared" si="317"/>
        <v>166.06</v>
      </c>
      <c r="Q4038" s="9" t="s">
        <v>1100</v>
      </c>
      <c r="R4038" s="9" t="s">
        <v>1101</v>
      </c>
      <c r="S4038" s="10">
        <f t="shared" si="318"/>
        <v>41804.937083333331</v>
      </c>
      <c r="T4038" s="10">
        <f t="shared" si="319"/>
        <v>41821.9375</v>
      </c>
      <c r="U4038">
        <f t="shared" si="315"/>
        <v>2014</v>
      </c>
    </row>
    <row r="4039" spans="1:21" ht="57.6" x14ac:dyDescent="0.3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6"/>
        <v>11</v>
      </c>
      <c r="P4039">
        <f t="shared" si="317"/>
        <v>40</v>
      </c>
      <c r="Q4039" s="9" t="s">
        <v>1100</v>
      </c>
      <c r="R4039" s="9" t="s">
        <v>1101</v>
      </c>
      <c r="S4039" s="10">
        <f t="shared" si="318"/>
        <v>42497.070775462969</v>
      </c>
      <c r="T4039" s="10">
        <f t="shared" si="319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6"/>
        <v>12</v>
      </c>
      <c r="P4040">
        <f t="shared" si="317"/>
        <v>75.25</v>
      </c>
      <c r="Q4040" s="9" t="s">
        <v>1100</v>
      </c>
      <c r="R4040" s="9" t="s">
        <v>1101</v>
      </c>
      <c r="S4040" s="10">
        <f t="shared" si="318"/>
        <v>41869.798726851855</v>
      </c>
      <c r="T4040" s="10">
        <f t="shared" si="319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6"/>
        <v>60</v>
      </c>
      <c r="P4041">
        <f t="shared" si="317"/>
        <v>60</v>
      </c>
      <c r="Q4041" s="9" t="s">
        <v>1100</v>
      </c>
      <c r="R4041" s="9" t="s">
        <v>1101</v>
      </c>
      <c r="S4041" s="10">
        <f t="shared" si="318"/>
        <v>42305.670914351853</v>
      </c>
      <c r="T4041" s="10">
        <f t="shared" si="319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6"/>
        <v>31</v>
      </c>
      <c r="P4042">
        <f t="shared" si="317"/>
        <v>1250</v>
      </c>
      <c r="Q4042" s="9" t="s">
        <v>1100</v>
      </c>
      <c r="R4042" s="9" t="s">
        <v>1101</v>
      </c>
      <c r="S4042" s="10">
        <f t="shared" si="318"/>
        <v>42144.231527777782</v>
      </c>
      <c r="T4042" s="10">
        <f t="shared" si="319"/>
        <v>42203.125</v>
      </c>
      <c r="U4042">
        <f t="shared" si="315"/>
        <v>2015</v>
      </c>
    </row>
    <row r="4043" spans="1:21" ht="28.8" x14ac:dyDescent="0.3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6"/>
        <v>0</v>
      </c>
      <c r="P4043">
        <f t="shared" si="317"/>
        <v>10.5</v>
      </c>
      <c r="Q4043" s="9" t="s">
        <v>1100</v>
      </c>
      <c r="R4043" s="9" t="s">
        <v>1101</v>
      </c>
      <c r="S4043" s="10">
        <f t="shared" si="318"/>
        <v>42559.474004629628</v>
      </c>
      <c r="T4043" s="10">
        <f t="shared" si="319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6"/>
        <v>0</v>
      </c>
      <c r="P4044">
        <f t="shared" si="317"/>
        <v>7</v>
      </c>
      <c r="Q4044" s="9" t="s">
        <v>1100</v>
      </c>
      <c r="R4044" s="9" t="s">
        <v>1101</v>
      </c>
      <c r="S4044" s="10">
        <f t="shared" si="318"/>
        <v>41995.084074074075</v>
      </c>
      <c r="T4044" s="10">
        <f t="shared" si="319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6"/>
        <v>0</v>
      </c>
      <c r="P4045">
        <f t="shared" si="317"/>
        <v>0</v>
      </c>
      <c r="Q4045" s="9" t="s">
        <v>1100</v>
      </c>
      <c r="R4045" s="9" t="s">
        <v>1101</v>
      </c>
      <c r="S4045" s="10">
        <f t="shared" si="318"/>
        <v>41948.957465277781</v>
      </c>
      <c r="T4045" s="10">
        <f t="shared" si="319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6"/>
        <v>38</v>
      </c>
      <c r="P4046">
        <f t="shared" si="317"/>
        <v>56.25</v>
      </c>
      <c r="Q4046" s="9" t="s">
        <v>1100</v>
      </c>
      <c r="R4046" s="9" t="s">
        <v>1101</v>
      </c>
      <c r="S4046" s="10">
        <f t="shared" si="318"/>
        <v>42074.219699074078</v>
      </c>
      <c r="T4046" s="10">
        <f t="shared" si="319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6"/>
        <v>0</v>
      </c>
      <c r="P4047">
        <f t="shared" si="317"/>
        <v>1</v>
      </c>
      <c r="Q4047" s="9" t="s">
        <v>1100</v>
      </c>
      <c r="R4047" s="9" t="s">
        <v>1101</v>
      </c>
      <c r="S4047" s="10">
        <f t="shared" si="318"/>
        <v>41842.201261574075</v>
      </c>
      <c r="T4047" s="10">
        <f t="shared" si="319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6"/>
        <v>8</v>
      </c>
      <c r="P4048">
        <f t="shared" si="317"/>
        <v>38.33</v>
      </c>
      <c r="Q4048" s="9" t="s">
        <v>1100</v>
      </c>
      <c r="R4048" s="9" t="s">
        <v>1101</v>
      </c>
      <c r="S4048" s="10">
        <f t="shared" si="318"/>
        <v>41904.650578703702</v>
      </c>
      <c r="T4048" s="10">
        <f t="shared" si="319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6"/>
        <v>2</v>
      </c>
      <c r="P4049">
        <f t="shared" si="317"/>
        <v>27.5</v>
      </c>
      <c r="Q4049" s="9" t="s">
        <v>1100</v>
      </c>
      <c r="R4049" s="9" t="s">
        <v>1101</v>
      </c>
      <c r="S4049" s="10">
        <f t="shared" si="318"/>
        <v>41991.022488425922</v>
      </c>
      <c r="T4049" s="10">
        <f t="shared" si="319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6"/>
        <v>18</v>
      </c>
      <c r="P4050">
        <f t="shared" si="317"/>
        <v>32.979999999999997</v>
      </c>
      <c r="Q4050" s="9" t="s">
        <v>1100</v>
      </c>
      <c r="R4050" s="9" t="s">
        <v>1101</v>
      </c>
      <c r="S4050" s="10">
        <f t="shared" si="318"/>
        <v>42436.509108796294</v>
      </c>
      <c r="T4050" s="10">
        <f t="shared" si="319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6"/>
        <v>0</v>
      </c>
      <c r="P4051">
        <f t="shared" si="317"/>
        <v>16</v>
      </c>
      <c r="Q4051" s="9" t="s">
        <v>1100</v>
      </c>
      <c r="R4051" s="9" t="s">
        <v>1101</v>
      </c>
      <c r="S4051" s="10">
        <f t="shared" si="318"/>
        <v>42169.958506944444</v>
      </c>
      <c r="T4051" s="10">
        <f t="shared" si="319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6"/>
        <v>0</v>
      </c>
      <c r="P4052">
        <f t="shared" si="317"/>
        <v>1</v>
      </c>
      <c r="Q4052" s="9" t="s">
        <v>1100</v>
      </c>
      <c r="R4052" s="9" t="s">
        <v>1101</v>
      </c>
      <c r="S4052" s="10">
        <f t="shared" si="318"/>
        <v>41905.636469907404</v>
      </c>
      <c r="T4052" s="10">
        <f t="shared" si="319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6"/>
        <v>0</v>
      </c>
      <c r="P4053">
        <f t="shared" si="317"/>
        <v>0</v>
      </c>
      <c r="Q4053" s="9" t="s">
        <v>1100</v>
      </c>
      <c r="R4053" s="9" t="s">
        <v>1101</v>
      </c>
      <c r="S4053" s="10">
        <f t="shared" si="318"/>
        <v>41761.810150462967</v>
      </c>
      <c r="T4053" s="10">
        <f t="shared" si="319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6"/>
        <v>38</v>
      </c>
      <c r="P4054">
        <f t="shared" si="317"/>
        <v>86.62</v>
      </c>
      <c r="Q4054" s="9" t="s">
        <v>1100</v>
      </c>
      <c r="R4054" s="9" t="s">
        <v>1101</v>
      </c>
      <c r="S4054" s="10">
        <f t="shared" si="318"/>
        <v>41865.878657407404</v>
      </c>
      <c r="T4054" s="10">
        <f t="shared" si="319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6"/>
        <v>22</v>
      </c>
      <c r="P4055">
        <f t="shared" si="317"/>
        <v>55</v>
      </c>
      <c r="Q4055" s="9" t="s">
        <v>1100</v>
      </c>
      <c r="R4055" s="9" t="s">
        <v>1101</v>
      </c>
      <c r="S4055" s="10">
        <f t="shared" si="318"/>
        <v>41928.690138888887</v>
      </c>
      <c r="T4055" s="10">
        <f t="shared" si="319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6"/>
        <v>0</v>
      </c>
      <c r="P4056">
        <f t="shared" si="317"/>
        <v>0</v>
      </c>
      <c r="Q4056" s="9" t="s">
        <v>1100</v>
      </c>
      <c r="R4056" s="9" t="s">
        <v>1101</v>
      </c>
      <c r="S4056" s="10">
        <f t="shared" si="318"/>
        <v>42613.841261574074</v>
      </c>
      <c r="T4056" s="10">
        <f t="shared" si="319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6"/>
        <v>18</v>
      </c>
      <c r="P4057">
        <f t="shared" si="317"/>
        <v>41.95</v>
      </c>
      <c r="Q4057" s="9" t="s">
        <v>1100</v>
      </c>
      <c r="R4057" s="9" t="s">
        <v>1101</v>
      </c>
      <c r="S4057" s="10">
        <f t="shared" si="318"/>
        <v>41779.648506944446</v>
      </c>
      <c r="T4057" s="10">
        <f t="shared" si="319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6"/>
        <v>53</v>
      </c>
      <c r="P4058">
        <f t="shared" si="317"/>
        <v>88.33</v>
      </c>
      <c r="Q4058" s="9" t="s">
        <v>1100</v>
      </c>
      <c r="R4058" s="9" t="s">
        <v>1101</v>
      </c>
      <c r="S4058" s="10">
        <f t="shared" si="318"/>
        <v>42534.933321759265</v>
      </c>
      <c r="T4058" s="10">
        <f t="shared" si="319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6"/>
        <v>22</v>
      </c>
      <c r="P4059">
        <f t="shared" si="317"/>
        <v>129.16999999999999</v>
      </c>
      <c r="Q4059" s="9" t="s">
        <v>1100</v>
      </c>
      <c r="R4059" s="9" t="s">
        <v>1101</v>
      </c>
      <c r="S4059" s="10">
        <f t="shared" si="318"/>
        <v>42310.968518518523</v>
      </c>
      <c r="T4059" s="10">
        <f t="shared" si="319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6"/>
        <v>3</v>
      </c>
      <c r="P4060">
        <f t="shared" si="317"/>
        <v>23.75</v>
      </c>
      <c r="Q4060" s="9" t="s">
        <v>1100</v>
      </c>
      <c r="R4060" s="9" t="s">
        <v>1101</v>
      </c>
      <c r="S4060" s="10">
        <f t="shared" si="318"/>
        <v>42446.060694444444</v>
      </c>
      <c r="T4060" s="10">
        <f t="shared" si="319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6"/>
        <v>3</v>
      </c>
      <c r="P4061">
        <f t="shared" si="317"/>
        <v>35.71</v>
      </c>
      <c r="Q4061" s="9" t="s">
        <v>1100</v>
      </c>
      <c r="R4061" s="9" t="s">
        <v>1101</v>
      </c>
      <c r="S4061" s="10">
        <f t="shared" si="318"/>
        <v>41866.640648148146</v>
      </c>
      <c r="T4061" s="10">
        <f t="shared" si="319"/>
        <v>41898.125</v>
      </c>
      <c r="U4061">
        <f t="shared" si="315"/>
        <v>2014</v>
      </c>
    </row>
    <row r="4062" spans="1:21" ht="57.6" x14ac:dyDescent="0.3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6"/>
        <v>3</v>
      </c>
      <c r="P4062">
        <f t="shared" si="317"/>
        <v>57</v>
      </c>
      <c r="Q4062" s="9" t="s">
        <v>1100</v>
      </c>
      <c r="R4062" s="9" t="s">
        <v>1101</v>
      </c>
      <c r="S4062" s="10">
        <f t="shared" si="318"/>
        <v>41779.695092592592</v>
      </c>
      <c r="T4062" s="10">
        <f t="shared" si="319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6"/>
        <v>0</v>
      </c>
      <c r="P4063">
        <f t="shared" si="317"/>
        <v>0</v>
      </c>
      <c r="Q4063" s="9" t="s">
        <v>1100</v>
      </c>
      <c r="R4063" s="9" t="s">
        <v>1101</v>
      </c>
      <c r="S4063" s="10">
        <f t="shared" si="318"/>
        <v>42421.141469907408</v>
      </c>
      <c r="T4063" s="10">
        <f t="shared" si="319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6"/>
        <v>2</v>
      </c>
      <c r="P4064">
        <f t="shared" si="317"/>
        <v>163.33000000000001</v>
      </c>
      <c r="Q4064" s="9" t="s">
        <v>1100</v>
      </c>
      <c r="R4064" s="9" t="s">
        <v>1101</v>
      </c>
      <c r="S4064" s="10">
        <f t="shared" si="318"/>
        <v>42523.739212962959</v>
      </c>
      <c r="T4064" s="10">
        <f t="shared" si="319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6"/>
        <v>1</v>
      </c>
      <c r="P4065">
        <f t="shared" si="317"/>
        <v>15</v>
      </c>
      <c r="Q4065" s="9" t="s">
        <v>1100</v>
      </c>
      <c r="R4065" s="9" t="s">
        <v>1101</v>
      </c>
      <c r="S4065" s="10">
        <f t="shared" si="318"/>
        <v>41787.681527777779</v>
      </c>
      <c r="T4065" s="10">
        <f t="shared" si="319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6"/>
        <v>19</v>
      </c>
      <c r="P4066">
        <f t="shared" si="317"/>
        <v>64.17</v>
      </c>
      <c r="Q4066" s="9" t="s">
        <v>1100</v>
      </c>
      <c r="R4066" s="9" t="s">
        <v>1101</v>
      </c>
      <c r="S4066" s="10">
        <f t="shared" si="318"/>
        <v>42093.588263888887</v>
      </c>
      <c r="T4066" s="10">
        <f t="shared" si="319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6"/>
        <v>1</v>
      </c>
      <c r="P4067">
        <f t="shared" si="317"/>
        <v>6.75</v>
      </c>
      <c r="Q4067" s="9" t="s">
        <v>1100</v>
      </c>
      <c r="R4067" s="9" t="s">
        <v>1101</v>
      </c>
      <c r="S4067" s="10">
        <f t="shared" si="318"/>
        <v>41833.951516203706</v>
      </c>
      <c r="T4067" s="10">
        <f t="shared" si="319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6"/>
        <v>0</v>
      </c>
      <c r="P4068">
        <f t="shared" si="317"/>
        <v>25</v>
      </c>
      <c r="Q4068" s="9" t="s">
        <v>1100</v>
      </c>
      <c r="R4068" s="9" t="s">
        <v>1101</v>
      </c>
      <c r="S4068" s="10">
        <f t="shared" si="318"/>
        <v>42479.039212962962</v>
      </c>
      <c r="T4068" s="10">
        <f t="shared" si="319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6"/>
        <v>61</v>
      </c>
      <c r="P4069">
        <f t="shared" si="317"/>
        <v>179.12</v>
      </c>
      <c r="Q4069" s="9" t="s">
        <v>1100</v>
      </c>
      <c r="R4069" s="9" t="s">
        <v>1101</v>
      </c>
      <c r="S4069" s="10">
        <f t="shared" si="318"/>
        <v>42235.117476851854</v>
      </c>
      <c r="T4069" s="10">
        <f t="shared" si="319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6"/>
        <v>1</v>
      </c>
      <c r="P4070">
        <f t="shared" si="317"/>
        <v>34.950000000000003</v>
      </c>
      <c r="Q4070" s="9" t="s">
        <v>1100</v>
      </c>
      <c r="R4070" s="9" t="s">
        <v>1101</v>
      </c>
      <c r="S4070" s="10">
        <f t="shared" si="318"/>
        <v>42718.963599537034</v>
      </c>
      <c r="T4070" s="10">
        <f t="shared" si="319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6"/>
        <v>34</v>
      </c>
      <c r="P4071">
        <f t="shared" si="317"/>
        <v>33.08</v>
      </c>
      <c r="Q4071" s="9" t="s">
        <v>1100</v>
      </c>
      <c r="R4071" s="9" t="s">
        <v>1101</v>
      </c>
      <c r="S4071" s="10">
        <f t="shared" si="318"/>
        <v>42022.661527777775</v>
      </c>
      <c r="T4071" s="10">
        <f t="shared" si="319"/>
        <v>42063.5</v>
      </c>
      <c r="U4071">
        <f t="shared" si="315"/>
        <v>2015</v>
      </c>
    </row>
    <row r="4072" spans="1:21" ht="43.2" x14ac:dyDescent="0.3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6"/>
        <v>17</v>
      </c>
      <c r="P4072">
        <f t="shared" si="317"/>
        <v>27.5</v>
      </c>
      <c r="Q4072" s="9" t="s">
        <v>1100</v>
      </c>
      <c r="R4072" s="9" t="s">
        <v>1101</v>
      </c>
      <c r="S4072" s="10">
        <f t="shared" si="318"/>
        <v>42031.666898148149</v>
      </c>
      <c r="T4072" s="10">
        <f t="shared" si="319"/>
        <v>42064.125</v>
      </c>
      <c r="U4072">
        <f t="shared" si="315"/>
        <v>2015</v>
      </c>
    </row>
    <row r="4073" spans="1:21" ht="57.6" x14ac:dyDescent="0.3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6"/>
        <v>0</v>
      </c>
      <c r="P4073">
        <f t="shared" si="317"/>
        <v>0</v>
      </c>
      <c r="Q4073" s="9" t="s">
        <v>1100</v>
      </c>
      <c r="R4073" s="9" t="s">
        <v>1101</v>
      </c>
      <c r="S4073" s="10">
        <f t="shared" si="318"/>
        <v>42700.804756944446</v>
      </c>
      <c r="T4073" s="10">
        <f t="shared" si="319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6"/>
        <v>0</v>
      </c>
      <c r="P4074">
        <f t="shared" si="317"/>
        <v>2</v>
      </c>
      <c r="Q4074" s="9" t="s">
        <v>1100</v>
      </c>
      <c r="R4074" s="9" t="s">
        <v>1101</v>
      </c>
      <c r="S4074" s="10">
        <f t="shared" si="318"/>
        <v>41812.77443287037</v>
      </c>
      <c r="T4074" s="10">
        <f t="shared" si="319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6"/>
        <v>1</v>
      </c>
      <c r="P4075">
        <f t="shared" si="317"/>
        <v>18.5</v>
      </c>
      <c r="Q4075" s="9" t="s">
        <v>1100</v>
      </c>
      <c r="R4075" s="9" t="s">
        <v>1101</v>
      </c>
      <c r="S4075" s="10">
        <f t="shared" si="318"/>
        <v>42078.34520833334</v>
      </c>
      <c r="T4075" s="10">
        <f t="shared" si="319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6"/>
        <v>27</v>
      </c>
      <c r="P4076">
        <f t="shared" si="317"/>
        <v>35</v>
      </c>
      <c r="Q4076" s="9" t="s">
        <v>1100</v>
      </c>
      <c r="R4076" s="9" t="s">
        <v>1101</v>
      </c>
      <c r="S4076" s="10">
        <f t="shared" si="318"/>
        <v>42283.552951388891</v>
      </c>
      <c r="T4076" s="10">
        <f t="shared" si="319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6"/>
        <v>29</v>
      </c>
      <c r="P4077">
        <f t="shared" si="317"/>
        <v>44.31</v>
      </c>
      <c r="Q4077" s="9" t="s">
        <v>1100</v>
      </c>
      <c r="R4077" s="9" t="s">
        <v>1101</v>
      </c>
      <c r="S4077" s="10">
        <f t="shared" si="318"/>
        <v>41779.045937499999</v>
      </c>
      <c r="T4077" s="10">
        <f t="shared" si="319"/>
        <v>41820.727777777778</v>
      </c>
      <c r="U4077">
        <f t="shared" si="315"/>
        <v>2014</v>
      </c>
    </row>
    <row r="4078" spans="1:21" ht="43.2" x14ac:dyDescent="0.3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6"/>
        <v>0</v>
      </c>
      <c r="P4078">
        <f t="shared" si="317"/>
        <v>0</v>
      </c>
      <c r="Q4078" s="9" t="s">
        <v>1100</v>
      </c>
      <c r="R4078" s="9" t="s">
        <v>1101</v>
      </c>
      <c r="S4078" s="10">
        <f t="shared" si="318"/>
        <v>41905.795706018522</v>
      </c>
      <c r="T4078" s="10">
        <f t="shared" si="319"/>
        <v>41933.82708333333</v>
      </c>
      <c r="U4078">
        <f t="shared" ref="U4078:U4115" si="320">YEAR(S4078)</f>
        <v>2014</v>
      </c>
    </row>
    <row r="4079" spans="1:21" ht="43.2" x14ac:dyDescent="0.3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6"/>
        <v>9</v>
      </c>
      <c r="P4079">
        <f t="shared" si="317"/>
        <v>222.5</v>
      </c>
      <c r="Q4079" s="9" t="s">
        <v>1100</v>
      </c>
      <c r="R4079" s="9" t="s">
        <v>1101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6"/>
        <v>0</v>
      </c>
      <c r="P4080">
        <f t="shared" si="317"/>
        <v>0</v>
      </c>
      <c r="Q4080" s="9" t="s">
        <v>1100</v>
      </c>
      <c r="R4080" s="9" t="s">
        <v>1101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6"/>
        <v>0</v>
      </c>
      <c r="P4081">
        <f t="shared" si="317"/>
        <v>5</v>
      </c>
      <c r="Q4081" s="9" t="s">
        <v>1100</v>
      </c>
      <c r="R4081" s="9" t="s">
        <v>1101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6"/>
        <v>0</v>
      </c>
      <c r="P4082">
        <f t="shared" si="317"/>
        <v>0</v>
      </c>
      <c r="Q4082" s="9" t="s">
        <v>1100</v>
      </c>
      <c r="R4082" s="9" t="s">
        <v>1101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6"/>
        <v>16</v>
      </c>
      <c r="P4083">
        <f t="shared" si="317"/>
        <v>29.17</v>
      </c>
      <c r="Q4083" s="9" t="s">
        <v>1100</v>
      </c>
      <c r="R4083" s="9" t="s">
        <v>1101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6"/>
        <v>2</v>
      </c>
      <c r="P4084">
        <f t="shared" si="317"/>
        <v>1.5</v>
      </c>
      <c r="Q4084" s="9" t="s">
        <v>1100</v>
      </c>
      <c r="R4084" s="9" t="s">
        <v>1101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6"/>
        <v>22</v>
      </c>
      <c r="P4085">
        <f t="shared" si="317"/>
        <v>126.5</v>
      </c>
      <c r="Q4085" s="9" t="s">
        <v>1100</v>
      </c>
      <c r="R4085" s="9" t="s">
        <v>1101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6"/>
        <v>0</v>
      </c>
      <c r="P4086">
        <f t="shared" si="317"/>
        <v>10</v>
      </c>
      <c r="Q4086" s="9" t="s">
        <v>1100</v>
      </c>
      <c r="R4086" s="9" t="s">
        <v>1101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6"/>
        <v>0</v>
      </c>
      <c r="P4087">
        <f t="shared" si="317"/>
        <v>10</v>
      </c>
      <c r="Q4087" s="9" t="s">
        <v>1100</v>
      </c>
      <c r="R4087" s="9" t="s">
        <v>1101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6"/>
        <v>5</v>
      </c>
      <c r="P4088">
        <f t="shared" si="317"/>
        <v>9.4</v>
      </c>
      <c r="Q4088" s="9" t="s">
        <v>1100</v>
      </c>
      <c r="R4088" s="9" t="s">
        <v>1101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6"/>
        <v>0</v>
      </c>
      <c r="P4089">
        <f t="shared" si="317"/>
        <v>0</v>
      </c>
      <c r="Q4089" s="9" t="s">
        <v>1100</v>
      </c>
      <c r="R4089" s="9" t="s">
        <v>1101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6"/>
        <v>11</v>
      </c>
      <c r="P4090">
        <f t="shared" si="317"/>
        <v>72</v>
      </c>
      <c r="Q4090" s="9" t="s">
        <v>1100</v>
      </c>
      <c r="R4090" s="9" t="s">
        <v>1101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6"/>
        <v>5</v>
      </c>
      <c r="P4091">
        <f t="shared" si="317"/>
        <v>30</v>
      </c>
      <c r="Q4091" s="9" t="s">
        <v>1100</v>
      </c>
      <c r="R4091" s="9" t="s">
        <v>1101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6"/>
        <v>3</v>
      </c>
      <c r="P4092">
        <f t="shared" si="317"/>
        <v>10.67</v>
      </c>
      <c r="Q4092" s="9" t="s">
        <v>1100</v>
      </c>
      <c r="R4092" s="9" t="s">
        <v>1101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6"/>
        <v>13</v>
      </c>
      <c r="P4093">
        <f t="shared" si="317"/>
        <v>25.5</v>
      </c>
      <c r="Q4093" s="9" t="s">
        <v>1100</v>
      </c>
      <c r="R4093" s="9" t="s">
        <v>1101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6"/>
        <v>0</v>
      </c>
      <c r="P4094">
        <f t="shared" si="317"/>
        <v>20</v>
      </c>
      <c r="Q4094" s="9" t="s">
        <v>1100</v>
      </c>
      <c r="R4094" s="9" t="s">
        <v>1101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6"/>
        <v>2</v>
      </c>
      <c r="P4095">
        <f t="shared" si="317"/>
        <v>15</v>
      </c>
      <c r="Q4095" s="9" t="s">
        <v>1100</v>
      </c>
      <c r="R4095" s="9" t="s">
        <v>1101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6"/>
        <v>37</v>
      </c>
      <c r="P4096">
        <f t="shared" si="317"/>
        <v>91.25</v>
      </c>
      <c r="Q4096" s="9" t="s">
        <v>1100</v>
      </c>
      <c r="R4096" s="9" t="s">
        <v>1101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6"/>
        <v>3</v>
      </c>
      <c r="P4097">
        <f t="shared" si="317"/>
        <v>800</v>
      </c>
      <c r="Q4097" s="9" t="s">
        <v>1100</v>
      </c>
      <c r="R4097" s="9" t="s">
        <v>1101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1">ROUND(E4098/D4098*100,0)</f>
        <v>11</v>
      </c>
      <c r="P4098">
        <f t="shared" si="317"/>
        <v>80</v>
      </c>
      <c r="Q4098" s="9" t="s">
        <v>1100</v>
      </c>
      <c r="R4098" s="9" t="s">
        <v>1101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1"/>
        <v>0</v>
      </c>
      <c r="P4099">
        <f t="shared" ref="P4099:P4115" si="322">IFERROR(ROUND(E4099/L4099,2),0)</f>
        <v>0</v>
      </c>
      <c r="Q4099" s="9" t="s">
        <v>1100</v>
      </c>
      <c r="R4099" s="9" t="s">
        <v>1101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si="320"/>
        <v>2015</v>
      </c>
    </row>
    <row r="4100" spans="1:21" ht="43.2" x14ac:dyDescent="0.3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1"/>
        <v>0</v>
      </c>
      <c r="P4100">
        <f t="shared" si="322"/>
        <v>0</v>
      </c>
      <c r="Q4100" s="9" t="s">
        <v>1100</v>
      </c>
      <c r="R4100" s="9" t="s">
        <v>1101</v>
      </c>
      <c r="S4100" s="10">
        <f t="shared" si="323"/>
        <v>42495.722187499996</v>
      </c>
      <c r="T4100" s="10">
        <f t="shared" si="324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1"/>
        <v>1</v>
      </c>
      <c r="P4101">
        <f t="shared" si="322"/>
        <v>50</v>
      </c>
      <c r="Q4101" s="9" t="s">
        <v>1100</v>
      </c>
      <c r="R4101" s="9" t="s">
        <v>1101</v>
      </c>
      <c r="S4101" s="10">
        <f t="shared" si="323"/>
        <v>42570.850381944445</v>
      </c>
      <c r="T4101" s="10">
        <f t="shared" si="324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1"/>
        <v>0</v>
      </c>
      <c r="P4102">
        <f t="shared" si="322"/>
        <v>0</v>
      </c>
      <c r="Q4102" s="9" t="s">
        <v>1100</v>
      </c>
      <c r="R4102" s="9" t="s">
        <v>1101</v>
      </c>
      <c r="S4102" s="10">
        <f t="shared" si="323"/>
        <v>41927.124884259261</v>
      </c>
      <c r="T4102" s="10">
        <f t="shared" si="324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1"/>
        <v>0</v>
      </c>
      <c r="P4103">
        <f t="shared" si="322"/>
        <v>0</v>
      </c>
      <c r="Q4103" s="9" t="s">
        <v>1100</v>
      </c>
      <c r="R4103" s="9" t="s">
        <v>1101</v>
      </c>
      <c r="S4103" s="10">
        <f t="shared" si="323"/>
        <v>42730.903726851851</v>
      </c>
      <c r="T4103" s="10">
        <f t="shared" si="324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1"/>
        <v>27</v>
      </c>
      <c r="P4104">
        <f t="shared" si="322"/>
        <v>22.83</v>
      </c>
      <c r="Q4104" s="9" t="s">
        <v>1100</v>
      </c>
      <c r="R4104" s="9" t="s">
        <v>1101</v>
      </c>
      <c r="S4104" s="10">
        <f t="shared" si="323"/>
        <v>42475.848067129627</v>
      </c>
      <c r="T4104" s="10">
        <f t="shared" si="324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1"/>
        <v>10</v>
      </c>
      <c r="P4105">
        <f t="shared" si="322"/>
        <v>16.670000000000002</v>
      </c>
      <c r="Q4105" s="9" t="s">
        <v>1100</v>
      </c>
      <c r="R4105" s="9" t="s">
        <v>1101</v>
      </c>
      <c r="S4105" s="10">
        <f t="shared" si="323"/>
        <v>42188.83293981482</v>
      </c>
      <c r="T4105" s="10">
        <f t="shared" si="324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1"/>
        <v>21</v>
      </c>
      <c r="P4106">
        <f t="shared" si="322"/>
        <v>45.79</v>
      </c>
      <c r="Q4106" s="9" t="s">
        <v>1100</v>
      </c>
      <c r="R4106" s="9" t="s">
        <v>1101</v>
      </c>
      <c r="S4106" s="10">
        <f t="shared" si="323"/>
        <v>42640.278171296297</v>
      </c>
      <c r="T4106" s="10">
        <f t="shared" si="324"/>
        <v>42670.278171296297</v>
      </c>
      <c r="U4106">
        <f>YEAR(S4106)</f>
        <v>2016</v>
      </c>
    </row>
    <row r="4107" spans="1:21" ht="57.6" x14ac:dyDescent="0.3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1"/>
        <v>7</v>
      </c>
      <c r="P4107">
        <f t="shared" si="322"/>
        <v>383.33</v>
      </c>
      <c r="Q4107" s="9" t="s">
        <v>1100</v>
      </c>
      <c r="R4107" s="9" t="s">
        <v>1101</v>
      </c>
      <c r="S4107" s="10">
        <f t="shared" si="323"/>
        <v>42697.010520833333</v>
      </c>
      <c r="T4107" s="10">
        <f t="shared" si="324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1"/>
        <v>71</v>
      </c>
      <c r="P4108">
        <f t="shared" si="322"/>
        <v>106.97</v>
      </c>
      <c r="Q4108" s="9" t="s">
        <v>1100</v>
      </c>
      <c r="R4108" s="9" t="s">
        <v>1101</v>
      </c>
      <c r="S4108" s="10">
        <f t="shared" si="323"/>
        <v>42053.049375000002</v>
      </c>
      <c r="T4108" s="10">
        <f t="shared" si="324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1"/>
        <v>2</v>
      </c>
      <c r="P4109">
        <f t="shared" si="322"/>
        <v>10.25</v>
      </c>
      <c r="Q4109" s="9" t="s">
        <v>1100</v>
      </c>
      <c r="R4109" s="9" t="s">
        <v>1101</v>
      </c>
      <c r="S4109" s="10">
        <f t="shared" si="323"/>
        <v>41883.916678240741</v>
      </c>
      <c r="T4109" s="10">
        <f t="shared" si="324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1"/>
        <v>2</v>
      </c>
      <c r="P4110">
        <f t="shared" si="322"/>
        <v>59</v>
      </c>
      <c r="Q4110" s="9" t="s">
        <v>1100</v>
      </c>
      <c r="R4110" s="9" t="s">
        <v>1101</v>
      </c>
      <c r="S4110" s="10">
        <f t="shared" si="323"/>
        <v>42767.031678240746</v>
      </c>
      <c r="T4110" s="10">
        <f t="shared" si="324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1"/>
        <v>0</v>
      </c>
      <c r="P4111">
        <f t="shared" si="322"/>
        <v>0</v>
      </c>
      <c r="Q4111" s="9" t="s">
        <v>1100</v>
      </c>
      <c r="R4111" s="9" t="s">
        <v>1101</v>
      </c>
      <c r="S4111" s="10">
        <f t="shared" si="323"/>
        <v>42307.539398148147</v>
      </c>
      <c r="T4111" s="10">
        <f t="shared" si="324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1"/>
        <v>29</v>
      </c>
      <c r="P4112">
        <f t="shared" si="322"/>
        <v>14.33</v>
      </c>
      <c r="Q4112" s="9" t="s">
        <v>1100</v>
      </c>
      <c r="R4112" s="9" t="s">
        <v>1101</v>
      </c>
      <c r="S4112" s="10">
        <f t="shared" si="323"/>
        <v>42512.626747685179</v>
      </c>
      <c r="T4112" s="10">
        <f t="shared" si="324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1"/>
        <v>3</v>
      </c>
      <c r="P4113">
        <f t="shared" si="322"/>
        <v>15.67</v>
      </c>
      <c r="Q4113" s="9" t="s">
        <v>1100</v>
      </c>
      <c r="R4113" s="9" t="s">
        <v>1101</v>
      </c>
      <c r="S4113" s="10">
        <f t="shared" si="323"/>
        <v>42029.135879629626</v>
      </c>
      <c r="T4113" s="10">
        <f t="shared" si="324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1"/>
        <v>0</v>
      </c>
      <c r="P4114">
        <f t="shared" si="322"/>
        <v>1</v>
      </c>
      <c r="Q4114" s="9" t="s">
        <v>1100</v>
      </c>
      <c r="R4114" s="9" t="s">
        <v>1101</v>
      </c>
      <c r="S4114" s="10">
        <f t="shared" si="323"/>
        <v>42400.946597222224</v>
      </c>
      <c r="T4114" s="10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1"/>
        <v>0</v>
      </c>
      <c r="P4115">
        <f t="shared" si="322"/>
        <v>1</v>
      </c>
      <c r="Q4115" s="9" t="s">
        <v>1100</v>
      </c>
      <c r="R4115" s="9" t="s">
        <v>1101</v>
      </c>
      <c r="S4115" s="10">
        <f t="shared" si="323"/>
        <v>42358.573182870372</v>
      </c>
      <c r="T4115" s="10">
        <f t="shared" si="324"/>
        <v>42377.273611111115</v>
      </c>
      <c r="U4115">
        <f t="shared" si="320"/>
        <v>2015</v>
      </c>
    </row>
  </sheetData>
  <autoFilter ref="A1:U1" xr:uid="{DF4ADA70-FB41-4820-A34C-70CD28E361FE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E8E5-32A5-4E84-A265-F4A59C65C77E}">
  <sheetPr>
    <tabColor rgb="FFFFFF00"/>
  </sheetPr>
  <dimension ref="A1:E18"/>
  <sheetViews>
    <sheetView workbookViewId="0">
      <selection activeCell="D28" sqref="D28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7" t="s">
        <v>16</v>
      </c>
      <c r="B1" t="s">
        <v>1100</v>
      </c>
    </row>
    <row r="2" spans="1:5" x14ac:dyDescent="0.3">
      <c r="A2" s="17" t="s">
        <v>8366</v>
      </c>
      <c r="B2" t="s">
        <v>8367</v>
      </c>
    </row>
    <row r="4" spans="1:5" x14ac:dyDescent="0.3">
      <c r="A4" s="17" t="s">
        <v>8403</v>
      </c>
      <c r="B4" s="17" t="s">
        <v>8363</v>
      </c>
    </row>
    <row r="5" spans="1:5" x14ac:dyDescent="0.3">
      <c r="A5" s="17" t="s">
        <v>8364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3">
      <c r="A6" s="13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3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3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3" t="s">
        <v>8377</v>
      </c>
      <c r="B15">
        <v>65</v>
      </c>
      <c r="C15">
        <v>50</v>
      </c>
      <c r="E15">
        <v>115</v>
      </c>
    </row>
    <row r="16" spans="1:5" x14ac:dyDescent="0.3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8365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32B9-41A8-4AE3-B997-D622FA3B6A26}">
  <sheetPr>
    <tabColor rgb="FFFFFF00"/>
  </sheetPr>
  <dimension ref="B2:I14"/>
  <sheetViews>
    <sheetView tabSelected="1" workbookViewId="0"/>
  </sheetViews>
  <sheetFormatPr defaultRowHeight="14.4" x14ac:dyDescent="0.3"/>
  <cols>
    <col min="2" max="2" width="14.77734375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2" spans="2:9" x14ac:dyDescent="0.3">
      <c r="B2" s="18" t="s">
        <v>8404</v>
      </c>
      <c r="C2" s="18" t="s">
        <v>8405</v>
      </c>
      <c r="D2" s="18" t="s">
        <v>8406</v>
      </c>
      <c r="E2" s="18" t="s">
        <v>8407</v>
      </c>
      <c r="F2" s="18" t="s">
        <v>8408</v>
      </c>
      <c r="G2" s="18" t="s">
        <v>8409</v>
      </c>
      <c r="H2" s="18" t="s">
        <v>8410</v>
      </c>
      <c r="I2" s="18" t="s">
        <v>8411</v>
      </c>
    </row>
    <row r="3" spans="2:9" x14ac:dyDescent="0.3">
      <c r="B3" t="s">
        <v>8412</v>
      </c>
      <c r="C3">
        <f>COUNTIFS(Kickstarter!$R:$R,"plays",Kickstarter!$F:$F,"successful",Kickstarter!$D:$D,"&lt;1000")</f>
        <v>141</v>
      </c>
      <c r="D3">
        <f>COUNTIFS(Kickstarter!$R:$R,"plays",Kickstarter!$F:$F,"failed",Kickstarter!$D:$D,"&lt;1000")</f>
        <v>45</v>
      </c>
      <c r="E3">
        <f>COUNTIFS(Kickstarter!$R:$R,"plays",Kickstarter!$F:$F,"canceled",Kickstarter!$D:$D,"&lt;1000")</f>
        <v>0</v>
      </c>
      <c r="F3">
        <f>SUM(C3:E3)</f>
        <v>186</v>
      </c>
      <c r="G3" s="19">
        <f>C3/$F3</f>
        <v>0.75806451612903225</v>
      </c>
      <c r="H3" s="19">
        <f t="shared" ref="H3:H14" si="0">D3/$F3</f>
        <v>0.24193548387096775</v>
      </c>
      <c r="I3" s="19">
        <f t="shared" ref="I3:I14" si="1">E3/$F3</f>
        <v>0</v>
      </c>
    </row>
    <row r="4" spans="2:9" x14ac:dyDescent="0.3">
      <c r="B4" t="s">
        <v>8413</v>
      </c>
      <c r="C4">
        <f>COUNTIFS(Kickstarter!$R:$R,"plays",Kickstarter!$F:$F,"successful",Kickstarter!$D:$D,"&gt;=1000",Kickstarter!$D:$D,"&lt;=4999")</f>
        <v>388</v>
      </c>
      <c r="D4">
        <f>COUNTIFS(Kickstarter!$R:$R,"plays",Kickstarter!$F:$F,"failed",Kickstarter!$D:$D,"&gt;=1000",Kickstarter!$D:$D,"&lt;=4999")</f>
        <v>146</v>
      </c>
      <c r="E4">
        <f>COUNTIFS(Kickstarter!$R:$R,"plays",Kickstarter!$F:$F,"canceled",Kickstarter!$D:$D,"&gt;=1000",Kickstarter!$D:$D,"&lt;=4999")</f>
        <v>0</v>
      </c>
      <c r="F4">
        <f t="shared" ref="F4:F14" si="2">SUM(C4:E4)</f>
        <v>534</v>
      </c>
      <c r="G4" s="19">
        <f t="shared" ref="G4:G14" si="3">C4/$F4</f>
        <v>0.72659176029962547</v>
      </c>
      <c r="H4" s="19">
        <f t="shared" si="0"/>
        <v>0.27340823970037453</v>
      </c>
      <c r="I4" s="19">
        <f t="shared" si="1"/>
        <v>0</v>
      </c>
    </row>
    <row r="5" spans="2:9" x14ac:dyDescent="0.3">
      <c r="B5" t="s">
        <v>8414</v>
      </c>
      <c r="C5">
        <f>COUNTIFS(Kickstarter!$R:$R,"plays",Kickstarter!$F:$F,"successful",Kickstarter!$D:$D,"&gt;=5000",Kickstarter!$D:$D,"&lt;=9999")</f>
        <v>93</v>
      </c>
      <c r="D5">
        <f>COUNTIFS(Kickstarter!$R:$R,"plays",Kickstarter!$F:$F,"failed",Kickstarter!$D:$D,"&gt;=5000",Kickstarter!$D:$D,"&lt;=9999")</f>
        <v>76</v>
      </c>
      <c r="E5">
        <f>COUNTIFS(Kickstarter!$R:$R,"plays",Kickstarter!$F:$F,"canceled",Kickstarter!$D:$D,"&gt;=5000",Kickstarter!$D:$D,"&lt;=9999")</f>
        <v>0</v>
      </c>
      <c r="F5">
        <f t="shared" si="2"/>
        <v>169</v>
      </c>
      <c r="G5" s="19">
        <f t="shared" si="3"/>
        <v>0.55029585798816572</v>
      </c>
      <c r="H5" s="19">
        <f t="shared" si="0"/>
        <v>0.44970414201183434</v>
      </c>
      <c r="I5" s="19">
        <f t="shared" si="1"/>
        <v>0</v>
      </c>
    </row>
    <row r="6" spans="2:9" x14ac:dyDescent="0.3">
      <c r="B6" t="s">
        <v>8415</v>
      </c>
      <c r="C6">
        <f>COUNTIFS(Kickstarter!$R:$R,"plays",Kickstarter!$F:$F,"successful",Kickstarter!$D:$D,"&gt;=10000",Kickstarter!$D:$D,"&lt;=14999")</f>
        <v>39</v>
      </c>
      <c r="D6">
        <f>COUNTIFS(Kickstarter!$R:$R,"plays",Kickstarter!$F:$F,"failed",Kickstarter!$D:$D,"&gt;=10000",Kickstarter!$D:$D,"&lt;=14999")</f>
        <v>33</v>
      </c>
      <c r="E6">
        <f>COUNTIFS(Kickstarter!$R:$R,"plays",Kickstarter!$F:$F,"canceled",Kickstarter!$D:$D,"&gt;=10000",Kickstarter!$D:$D,"&lt;=14999")</f>
        <v>0</v>
      </c>
      <c r="F6">
        <f t="shared" si="2"/>
        <v>72</v>
      </c>
      <c r="G6" s="19">
        <f t="shared" si="3"/>
        <v>0.54166666666666663</v>
      </c>
      <c r="H6" s="19">
        <f t="shared" si="0"/>
        <v>0.45833333333333331</v>
      </c>
      <c r="I6" s="19">
        <f t="shared" si="1"/>
        <v>0</v>
      </c>
    </row>
    <row r="7" spans="2:9" x14ac:dyDescent="0.3">
      <c r="B7" t="s">
        <v>8416</v>
      </c>
      <c r="C7">
        <f>COUNTIFS(Kickstarter!$R:$R,"plays",Kickstarter!$F:$F,"successful",Kickstarter!$D:$D,"&gt;=15000",Kickstarter!$D:$D,"&lt;=19999")</f>
        <v>12</v>
      </c>
      <c r="D7">
        <f>COUNTIFS(Kickstarter!$R:$R,"plays",Kickstarter!$F:$F,"failed",Kickstarter!$D:$D,"&gt;=15000",Kickstarter!$D:$D,"&lt;=19999")</f>
        <v>12</v>
      </c>
      <c r="E7">
        <f>COUNTIFS(Kickstarter!$R:$R,"plays",Kickstarter!$F:$F,"canceled",Kickstarter!$D:$D,"&gt;=15000",Kickstarter!$D:$D,"&lt;=19999")</f>
        <v>0</v>
      </c>
      <c r="F7">
        <f t="shared" si="2"/>
        <v>24</v>
      </c>
      <c r="G7" s="19">
        <f t="shared" si="3"/>
        <v>0.5</v>
      </c>
      <c r="H7" s="19">
        <f t="shared" si="0"/>
        <v>0.5</v>
      </c>
      <c r="I7" s="19">
        <f t="shared" si="1"/>
        <v>0</v>
      </c>
    </row>
    <row r="8" spans="2:9" x14ac:dyDescent="0.3">
      <c r="B8" t="s">
        <v>8417</v>
      </c>
      <c r="C8">
        <f>COUNTIFS(Kickstarter!$R:$R,"plays",Kickstarter!$F:$F,"successful",Kickstarter!$D:$D,"&gt;=20000",Kickstarter!$D:$D,"&lt;=24999")</f>
        <v>9</v>
      </c>
      <c r="D8">
        <f>COUNTIFS(Kickstarter!$R:$R,"plays",Kickstarter!$F:$F,"failed",Kickstarter!$D:$D,"&gt;=20000",Kickstarter!$D:$D,"&lt;=24999")</f>
        <v>11</v>
      </c>
      <c r="E8">
        <f>COUNTIFS(Kickstarter!$R:$R,"plays",Kickstarter!$F:$F,"canceled",Kickstarter!$D:$D,"&gt;=20000",Kickstarter!$D:$D,"&lt;=24999")</f>
        <v>0</v>
      </c>
      <c r="F8">
        <f t="shared" si="2"/>
        <v>20</v>
      </c>
      <c r="G8" s="19">
        <f t="shared" si="3"/>
        <v>0.45</v>
      </c>
      <c r="H8" s="19">
        <f t="shared" si="0"/>
        <v>0.55000000000000004</v>
      </c>
      <c r="I8" s="19">
        <f t="shared" si="1"/>
        <v>0</v>
      </c>
    </row>
    <row r="9" spans="2:9" x14ac:dyDescent="0.3">
      <c r="B9" t="s">
        <v>8418</v>
      </c>
      <c r="C9">
        <f>COUNTIFS(Kickstarter!$R:$R,"plays",Kickstarter!$F:$F,"successful",Kickstarter!$D:$D,"&gt;=25000",Kickstarter!$D:$D,"&lt;=29999")</f>
        <v>1</v>
      </c>
      <c r="D9">
        <f>COUNTIFS(Kickstarter!$R:$R,"plays",Kickstarter!$F:$F,"failed",Kickstarter!$D:$D,"&gt;=25000",Kickstarter!$D:$D,"&lt;=29999")</f>
        <v>4</v>
      </c>
      <c r="E9">
        <f>COUNTIFS(Kickstarter!$R:$R,"plays",Kickstarter!$F:$F,"canceled",Kickstarter!$D:$D,"&gt;=25000",Kickstarter!$D:$D,"&lt;=29999")</f>
        <v>0</v>
      </c>
      <c r="F9">
        <f t="shared" si="2"/>
        <v>5</v>
      </c>
      <c r="G9" s="19">
        <f t="shared" si="3"/>
        <v>0.2</v>
      </c>
      <c r="H9" s="19">
        <f t="shared" si="0"/>
        <v>0.8</v>
      </c>
      <c r="I9" s="19">
        <f t="shared" si="1"/>
        <v>0</v>
      </c>
    </row>
    <row r="10" spans="2:9" x14ac:dyDescent="0.3">
      <c r="B10" t="s">
        <v>8419</v>
      </c>
      <c r="C10">
        <f>COUNTIFS(Kickstarter!$R:$R,"plays",Kickstarter!$F:$F,"successful",Kickstarter!$D:$D,"&gt;=30000",Kickstarter!$D:$D,"&lt;=34999")</f>
        <v>3</v>
      </c>
      <c r="D10">
        <f>COUNTIFS(Kickstarter!$R:$R,"plays",Kickstarter!$F:$F,"failed",Kickstarter!$D:$D,"&gt;=30000",Kickstarter!$D:$D,"&lt;=34999")</f>
        <v>8</v>
      </c>
      <c r="E10">
        <f>COUNTIFS(Kickstarter!$R:$R,"plays",Kickstarter!$F:$F,"canceled",Kickstarter!$D:$D,"&gt;=30000",Kickstarter!$D:$D,"&lt;=34999")</f>
        <v>0</v>
      </c>
      <c r="F10">
        <f t="shared" si="2"/>
        <v>11</v>
      </c>
      <c r="G10" s="19">
        <f t="shared" si="3"/>
        <v>0.27272727272727271</v>
      </c>
      <c r="H10" s="19">
        <f t="shared" si="0"/>
        <v>0.72727272727272729</v>
      </c>
      <c r="I10" s="19">
        <f t="shared" si="1"/>
        <v>0</v>
      </c>
    </row>
    <row r="11" spans="2:9" x14ac:dyDescent="0.3">
      <c r="B11" t="s">
        <v>8420</v>
      </c>
      <c r="C11">
        <f>COUNTIFS(Kickstarter!$R:$R,"plays",Kickstarter!$F:$F,"successful",Kickstarter!$D:$D,"&gt;=35000",Kickstarter!$D:$D,"&lt;=39999")</f>
        <v>4</v>
      </c>
      <c r="D11">
        <f>COUNTIFS(Kickstarter!$R:$R,"plays",Kickstarter!$F:$F,"failed",Kickstarter!$D:$D,"&gt;=35000",Kickstarter!$D:$D,"&lt;=39999")</f>
        <v>2</v>
      </c>
      <c r="E11">
        <f>COUNTIFS(Kickstarter!$R:$R,"plays",Kickstarter!$F:$F,"canceled",Kickstarter!$D:$D,"&gt;=35000",Kickstarter!$D:$D,"&lt;=39999")</f>
        <v>0</v>
      </c>
      <c r="F11">
        <f t="shared" si="2"/>
        <v>6</v>
      </c>
      <c r="G11" s="19">
        <f t="shared" si="3"/>
        <v>0.66666666666666663</v>
      </c>
      <c r="H11" s="19">
        <f t="shared" si="0"/>
        <v>0.33333333333333331</v>
      </c>
      <c r="I11" s="19">
        <f t="shared" si="1"/>
        <v>0</v>
      </c>
    </row>
    <row r="12" spans="2:9" x14ac:dyDescent="0.3">
      <c r="B12" t="s">
        <v>8421</v>
      </c>
      <c r="C12">
        <f>COUNTIFS(Kickstarter!$R:$R,"plays",Kickstarter!$F:$F,"successful",Kickstarter!$D:$D,"&gt;=40000",Kickstarter!$D:$D,"&lt;=44999")</f>
        <v>2</v>
      </c>
      <c r="D12">
        <f>COUNTIFS(Kickstarter!$R:$R,"plays",Kickstarter!$F:$F,"failed",Kickstarter!$D:$D,"&gt;=40000",Kickstarter!$D:$D,"&lt;=44999")</f>
        <v>1</v>
      </c>
      <c r="E12">
        <f>COUNTIFS(Kickstarter!$R:$R,"plays",Kickstarter!$F:$F,"canceled",Kickstarter!$D:$D,"&gt;=40000",Kickstarter!$D:$D,"&lt;=44999")</f>
        <v>0</v>
      </c>
      <c r="F12">
        <f t="shared" si="2"/>
        <v>3</v>
      </c>
      <c r="G12" s="19">
        <f t="shared" si="3"/>
        <v>0.66666666666666663</v>
      </c>
      <c r="H12" s="19">
        <f t="shared" si="0"/>
        <v>0.33333333333333331</v>
      </c>
      <c r="I12" s="19">
        <f t="shared" si="1"/>
        <v>0</v>
      </c>
    </row>
    <row r="13" spans="2:9" x14ac:dyDescent="0.3">
      <c r="B13" t="s">
        <v>8422</v>
      </c>
      <c r="C13">
        <f>COUNTIFS(Kickstarter!$R:$R,"plays",Kickstarter!$F:$F,"successful",Kickstarter!$D:$D,"&gt;=45000",Kickstarter!$D:$D,"&lt;=49999")</f>
        <v>0</v>
      </c>
      <c r="D13">
        <f>COUNTIFS(Kickstarter!$R:$R,"plays",Kickstarter!$F:$F,"failed",Kickstarter!$D:$D,"&gt;=45000",Kickstarter!$D:$D,"&lt;=49999")</f>
        <v>1</v>
      </c>
      <c r="E13">
        <f>COUNTIFS(Kickstarter!$R:$R,"plays",Kickstarter!$F:$F,"canceled",Kickstarter!$D:$D,"&gt;=45000",Kickstarter!$D:$D,"&lt;=49999")</f>
        <v>0</v>
      </c>
      <c r="F13">
        <f t="shared" si="2"/>
        <v>1</v>
      </c>
      <c r="G13" s="19">
        <f t="shared" si="3"/>
        <v>0</v>
      </c>
      <c r="H13" s="19">
        <f t="shared" si="0"/>
        <v>1</v>
      </c>
      <c r="I13" s="19">
        <f t="shared" si="1"/>
        <v>0</v>
      </c>
    </row>
    <row r="14" spans="2:9" x14ac:dyDescent="0.3">
      <c r="B14" t="s">
        <v>8423</v>
      </c>
      <c r="C14">
        <f>COUNTIFS(Kickstarter!$R:$R,"plays",Kickstarter!$F:$F,"successful",Kickstarter!$D:$D,"&gt;=50000")</f>
        <v>2</v>
      </c>
      <c r="D14">
        <f>COUNTIFS(Kickstarter!$R:$R,"plays",Kickstarter!$F:$F,"failed",Kickstarter!$D:$D,"&gt;=50000")</f>
        <v>14</v>
      </c>
      <c r="E14">
        <f>COUNTIFS(Kickstarter!$R:$R,"plays",Kickstarter!$F:$F,"canceled",Kickstarter!$D:$D,"&gt;=50000")</f>
        <v>0</v>
      </c>
      <c r="F14">
        <f t="shared" si="2"/>
        <v>16</v>
      </c>
      <c r="G14" s="19">
        <f t="shared" si="3"/>
        <v>0.125</v>
      </c>
      <c r="H14" s="19">
        <f t="shared" si="0"/>
        <v>0.875</v>
      </c>
      <c r="I14" s="19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C625-447C-4D0E-8300-4635980225E5}">
  <dimension ref="A2:F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t="s">
        <v>6</v>
      </c>
      <c r="B2" t="s">
        <v>23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2" t="s">
        <v>1100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">
      <c r="A7" s="12" t="s">
        <v>8365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09FCC-95ED-427B-AD05-F52BE464A807}">
  <dimension ref="A1:E7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t="s">
        <v>6</v>
      </c>
      <c r="B1" t="s">
        <v>23</v>
      </c>
    </row>
    <row r="2" spans="1:5" x14ac:dyDescent="0.3">
      <c r="A2" t="s">
        <v>16</v>
      </c>
      <c r="B2" t="s">
        <v>1100</v>
      </c>
    </row>
    <row r="4" spans="1:5" x14ac:dyDescent="0.3">
      <c r="A4" t="s">
        <v>8362</v>
      </c>
      <c r="B4" t="s">
        <v>8363</v>
      </c>
    </row>
    <row r="5" spans="1:5" x14ac:dyDescent="0.3">
      <c r="A5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 x14ac:dyDescent="0.3">
      <c r="A6" s="12" t="s">
        <v>1101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2" t="s">
        <v>8365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FCF2-9CD3-4D53-A095-A475024ACE1C}">
  <dimension ref="A1:F18"/>
  <sheetViews>
    <sheetView workbookViewId="0">
      <selection activeCell="F30" sqref="F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t="s">
        <v>16</v>
      </c>
      <c r="B1" t="s">
        <v>1100</v>
      </c>
    </row>
    <row r="2" spans="1:6" x14ac:dyDescent="0.3">
      <c r="A2" t="s">
        <v>8366</v>
      </c>
      <c r="B2" t="s">
        <v>8367</v>
      </c>
    </row>
    <row r="4" spans="1:6" x14ac:dyDescent="0.3">
      <c r="A4" t="s">
        <v>8362</v>
      </c>
      <c r="B4" t="s">
        <v>8363</v>
      </c>
    </row>
    <row r="5" spans="1:6" x14ac:dyDescent="0.3">
      <c r="A5" t="s">
        <v>8364</v>
      </c>
      <c r="B5" t="s">
        <v>281</v>
      </c>
      <c r="C5" t="s">
        <v>367</v>
      </c>
      <c r="D5" t="s">
        <v>3481</v>
      </c>
      <c r="E5" t="s">
        <v>22</v>
      </c>
      <c r="F5" t="s">
        <v>8365</v>
      </c>
    </row>
    <row r="6" spans="1:6" x14ac:dyDescent="0.3">
      <c r="A6" s="13" t="s">
        <v>8368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3" t="s">
        <v>8369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3" t="s">
        <v>8370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3" t="s">
        <v>8371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3" t="s">
        <v>8372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3" t="s">
        <v>8373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3" t="s">
        <v>8374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3" t="s">
        <v>8375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3" t="s">
        <v>8376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3" t="s">
        <v>8377</v>
      </c>
      <c r="C15">
        <v>50</v>
      </c>
      <c r="E15">
        <v>65</v>
      </c>
      <c r="F15">
        <v>115</v>
      </c>
    </row>
    <row r="16" spans="1:6" x14ac:dyDescent="0.3">
      <c r="A16" s="13" t="s">
        <v>8378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3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3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F1DA-1759-4AAD-8721-F6D12D2F4115}">
  <dimension ref="B2:C5"/>
  <sheetViews>
    <sheetView workbookViewId="0">
      <selection activeCell="F35" sqref="F35"/>
    </sheetView>
  </sheetViews>
  <sheetFormatPr defaultRowHeight="14.4" x14ac:dyDescent="0.3"/>
  <cols>
    <col min="2" max="2" width="13.33203125" bestFit="1" customWidth="1"/>
  </cols>
  <sheetData>
    <row r="2" spans="2:3" x14ac:dyDescent="0.3">
      <c r="B2" t="s">
        <v>8380</v>
      </c>
      <c r="C2" t="str">
        <f>[1]Kickstarter!F534</f>
        <v>successful</v>
      </c>
    </row>
    <row r="3" spans="2:3" x14ac:dyDescent="0.3">
      <c r="B3" t="s">
        <v>8381</v>
      </c>
      <c r="C3">
        <f>[1]Kickstarter!P534</f>
        <v>71.239999999999995</v>
      </c>
    </row>
    <row r="4" spans="2:3" x14ac:dyDescent="0.3">
      <c r="B4" t="s">
        <v>8382</v>
      </c>
      <c r="C4">
        <f>[1]Kickstarter!T534-[1]Kickstarter!S534</f>
        <v>30</v>
      </c>
    </row>
    <row r="5" spans="2:3" x14ac:dyDescent="0.3">
      <c r="B5" t="s">
        <v>8383</v>
      </c>
      <c r="C5">
        <f>[1]Kickstarter!L534</f>
        <v>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458-0A12-420A-AF64-10CE4F6A5D64}">
  <dimension ref="A1:F246"/>
  <sheetViews>
    <sheetView workbookViewId="0">
      <selection activeCell="F35" sqref="F35"/>
    </sheetView>
  </sheetViews>
  <sheetFormatPr defaultRowHeight="14.4" x14ac:dyDescent="0.3"/>
  <cols>
    <col min="1" max="1" width="38.44140625" style="6" customWidth="1"/>
    <col min="2" max="2" width="40.33203125" style="6" customWidth="1"/>
    <col min="5" max="5" width="16.5546875" bestFit="1" customWidth="1"/>
    <col min="6" max="6" width="13.44140625" bestFit="1" customWidth="1"/>
  </cols>
  <sheetData>
    <row r="1" spans="1:6" x14ac:dyDescent="0.3">
      <c r="A1" s="2" t="s">
        <v>1</v>
      </c>
      <c r="B1" s="2" t="s">
        <v>2</v>
      </c>
      <c r="C1" s="3" t="s">
        <v>3</v>
      </c>
      <c r="D1" s="4" t="s">
        <v>4</v>
      </c>
      <c r="E1" s="1" t="s">
        <v>15</v>
      </c>
      <c r="F1" s="1" t="s">
        <v>11</v>
      </c>
    </row>
    <row r="2" spans="1:6" ht="43.2" x14ac:dyDescent="0.3">
      <c r="A2" s="6" t="s">
        <v>7093</v>
      </c>
      <c r="B2" s="6" t="str">
        <f>VLOOKUP($A2,[1]Kickstarter!$B:C,2,FALSE)</f>
        <v>Help us get actor-writer Ian Bonar's debut play - a hilarious, heartbreaking story of grief and loss - to the 2016 Edinburgh Fringe.</v>
      </c>
      <c r="C2" s="6">
        <f>VLOOKUP($A2,[1]Kickstarter!$B:D,3,FALSE)</f>
        <v>2000</v>
      </c>
      <c r="D2" s="6">
        <f>VLOOKUP($A2,[1]Kickstarter!$B:E,4,FALSE)</f>
        <v>2020</v>
      </c>
      <c r="E2" s="6">
        <f>VLOOKUP($A2,[1]Kickstarter!$B:P,15,FALSE)</f>
        <v>51.79</v>
      </c>
      <c r="F2" s="6">
        <f>VLOOKUP($A2,[1]Kickstarter!$B:L,11,FALSE)</f>
        <v>39</v>
      </c>
    </row>
    <row r="3" spans="1:6" ht="43.2" x14ac:dyDescent="0.3">
      <c r="A3" s="6" t="s">
        <v>7380</v>
      </c>
      <c r="B3" s="6" t="str">
        <f>VLOOKUP($A3,[1]Kickstarter!B:C,2,FALSE)</f>
        <v>The play yet to be described as "A surefire Edinburgh Fringe Festival Cult Hit". Coming to the Underbelly, Edinburgh, 5th-30th August.</v>
      </c>
      <c r="C3" s="6">
        <f>VLOOKUP($A3,[1]Kickstarter!$B:D,3,FALSE)</f>
        <v>2000</v>
      </c>
      <c r="D3" s="6">
        <f>VLOOKUP($A3,[1]Kickstarter!$B:E,4,FALSE)</f>
        <v>2020</v>
      </c>
      <c r="E3" s="6">
        <f>VLOOKUP($A3,[1]Kickstarter!$B:P,15,FALSE)</f>
        <v>36.07</v>
      </c>
      <c r="F3" s="6">
        <f>VLOOKUP($A3,[1]Kickstarter!$B:L,11,FALSE)</f>
        <v>56</v>
      </c>
    </row>
    <row r="4" spans="1:6" ht="57.6" x14ac:dyDescent="0.3">
      <c r="A4" s="6" t="s">
        <v>8384</v>
      </c>
      <c r="B4" s="6" t="str">
        <f>VLOOKUP($A4,[1]Kickstarter!B:C,2,FALSE)</f>
        <v>Cutting Off Kate Bush is a one-woman show written &amp; performed by Lucy Benson-Brown, premiering at the Edinburgh Fringe Festival 2014</v>
      </c>
      <c r="C4" s="6">
        <f>VLOOKUP($A4,[1]Kickstarter!$B:D,3,FALSE)</f>
        <v>1500</v>
      </c>
      <c r="D4" s="6">
        <f>VLOOKUP($A4,[1]Kickstarter!$B:E,4,FALSE)</f>
        <v>2576</v>
      </c>
      <c r="E4" s="6">
        <f>VLOOKUP($A4,[1]Kickstarter!$B:P,15,FALSE)</f>
        <v>33.03</v>
      </c>
      <c r="F4" s="6">
        <f>VLOOKUP($A4,[1]Kickstarter!$B:L,11,FALSE)</f>
        <v>78</v>
      </c>
    </row>
    <row r="5" spans="1:6" ht="43.2" x14ac:dyDescent="0.3">
      <c r="A5" s="6" t="s">
        <v>6802</v>
      </c>
      <c r="B5" s="6" t="str">
        <f>VLOOKUP($A5,[1]Kickstarter!B:C,2,FALSE)</f>
        <v>Jestia and Raedon is a brand new romantic comedy play going to the Edinburgh Fringe Festival this summer.</v>
      </c>
      <c r="C5" s="6">
        <f>VLOOKUP($A5,[1]Kickstarter!$B:D,3,FALSE)</f>
        <v>1000</v>
      </c>
      <c r="D5" s="6">
        <f>VLOOKUP($A5,[1]Kickstarter!$B:E,4,FALSE)</f>
        <v>1168</v>
      </c>
      <c r="E5" s="6">
        <f>VLOOKUP($A5,[1]Kickstarter!$B:P,15,FALSE)</f>
        <v>44.92</v>
      </c>
      <c r="F5" s="6">
        <f>VLOOKUP($A5,[1]Kickstarter!$B:L,11,FALSE)</f>
        <v>26</v>
      </c>
    </row>
    <row r="6" spans="1:6" ht="57.6" x14ac:dyDescent="0.3">
      <c r="A6" s="6" t="s">
        <v>6586</v>
      </c>
      <c r="B6" s="6" t="str">
        <f>VLOOKUP($A6,[1]Kickstarter!B:C,2,FALSE)</f>
        <v>A one-man show about love, loss, and motorways, written &amp; performed by Ben Norris. Help us get to the 2015 Edinburgh Fringe and beyond!</v>
      </c>
      <c r="C6" s="6">
        <f>VLOOKUP($A6,[1]Kickstarter!$B:D,3,FALSE)</f>
        <v>4000</v>
      </c>
      <c r="D6" s="6">
        <f>VLOOKUP($A6,[1]Kickstarter!$B:E,4,FALSE)</f>
        <v>4137</v>
      </c>
      <c r="E6" s="6">
        <f>VLOOKUP($A6,[1]Kickstarter!$B:P,15,FALSE)</f>
        <v>36.61</v>
      </c>
      <c r="F6" s="6">
        <f>VLOOKUP($A6,[1]Kickstarter!$B:L,11,FALSE)</f>
        <v>113</v>
      </c>
    </row>
    <row r="246" spans="1:1" x14ac:dyDescent="0.3">
      <c r="A246" s="11"/>
    </row>
  </sheetData>
  <conditionalFormatting sqref="E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F763-6755-456D-87BB-330FE7C2B0C2}">
  <dimension ref="A1:L18"/>
  <sheetViews>
    <sheetView workbookViewId="0">
      <selection activeCell="B3" sqref="B3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  <col min="5" max="5" width="27.6640625" bestFit="1" customWidth="1"/>
    <col min="6" max="7" width="10.21875" bestFit="1" customWidth="1"/>
    <col min="9" max="9" width="27.6640625" bestFit="1" customWidth="1"/>
    <col min="10" max="10" width="10.21875" bestFit="1" customWidth="1"/>
    <col min="11" max="11" width="11.21875" bestFit="1" customWidth="1"/>
  </cols>
  <sheetData>
    <row r="1" spans="1:12" x14ac:dyDescent="0.3">
      <c r="A1" s="20" t="s">
        <v>8385</v>
      </c>
      <c r="B1" s="20"/>
      <c r="C1" s="20"/>
      <c r="E1" s="20" t="s">
        <v>8386</v>
      </c>
      <c r="F1" s="20"/>
      <c r="G1" s="20"/>
      <c r="I1" s="20" t="s">
        <v>8387</v>
      </c>
      <c r="J1" s="20"/>
      <c r="K1" s="20"/>
      <c r="L1" t="s">
        <v>8388</v>
      </c>
    </row>
    <row r="2" spans="1:12" x14ac:dyDescent="0.3">
      <c r="B2" s="14" t="s">
        <v>8389</v>
      </c>
      <c r="C2" s="14" t="s">
        <v>8390</v>
      </c>
      <c r="F2" s="14" t="s">
        <v>8389</v>
      </c>
      <c r="G2" s="14" t="s">
        <v>8390</v>
      </c>
      <c r="J2" s="14" t="s">
        <v>8389</v>
      </c>
      <c r="K2" s="14" t="s">
        <v>8390</v>
      </c>
    </row>
    <row r="3" spans="1:12" x14ac:dyDescent="0.3">
      <c r="A3" t="s">
        <v>8391</v>
      </c>
      <c r="B3" s="15">
        <v>5048.8786407766993</v>
      </c>
      <c r="C3" s="15">
        <v>10554.212</v>
      </c>
      <c r="E3" t="s">
        <v>8391</v>
      </c>
      <c r="F3" s="15">
        <v>2203.5077519379847</v>
      </c>
      <c r="G3" s="15">
        <v>5025.3370786516853</v>
      </c>
      <c r="I3" t="s">
        <v>8391</v>
      </c>
      <c r="J3" s="15">
        <v>5300.4195470798568</v>
      </c>
      <c r="K3" s="15">
        <v>54246.67545638945</v>
      </c>
    </row>
    <row r="4" spans="1:12" x14ac:dyDescent="0.3">
      <c r="A4" t="s">
        <v>8392</v>
      </c>
      <c r="B4" s="15">
        <v>3000</v>
      </c>
      <c r="C4" s="15">
        <v>5000</v>
      </c>
      <c r="E4" t="s">
        <v>8392</v>
      </c>
      <c r="F4" s="15">
        <v>1625</v>
      </c>
      <c r="G4" s="15">
        <v>2000</v>
      </c>
      <c r="I4" t="s">
        <v>8392</v>
      </c>
      <c r="J4" s="15">
        <v>2500</v>
      </c>
      <c r="K4" s="15">
        <v>5000</v>
      </c>
    </row>
    <row r="5" spans="1:12" x14ac:dyDescent="0.3">
      <c r="A5" t="s">
        <v>8393</v>
      </c>
      <c r="B5" s="15">
        <v>7748.7537726373303</v>
      </c>
      <c r="C5" s="15">
        <v>21967.731061515115</v>
      </c>
      <c r="F5" s="15"/>
      <c r="G5" s="15"/>
      <c r="J5" s="15"/>
      <c r="K5" s="15"/>
    </row>
    <row r="6" spans="1:12" x14ac:dyDescent="0.3">
      <c r="A6" t="s">
        <v>8394</v>
      </c>
      <c r="B6" s="15">
        <v>5000</v>
      </c>
      <c r="C6" s="15">
        <v>10000</v>
      </c>
      <c r="F6" s="15"/>
      <c r="G6" s="15"/>
      <c r="J6" s="15"/>
      <c r="K6" s="15"/>
    </row>
    <row r="7" spans="1:12" x14ac:dyDescent="0.3">
      <c r="A7" t="s">
        <v>8395</v>
      </c>
      <c r="B7" s="15">
        <v>1500</v>
      </c>
      <c r="C7" s="15">
        <v>2000</v>
      </c>
      <c r="F7" s="15"/>
      <c r="G7" s="15"/>
      <c r="J7" s="15"/>
      <c r="K7" s="15"/>
    </row>
    <row r="8" spans="1:12" x14ac:dyDescent="0.3">
      <c r="A8" t="s">
        <v>8396</v>
      </c>
      <c r="B8" s="15">
        <v>3500</v>
      </c>
      <c r="C8" s="15">
        <v>8000</v>
      </c>
      <c r="F8" s="15"/>
      <c r="G8" s="15"/>
      <c r="J8" s="15"/>
      <c r="K8" s="15"/>
    </row>
    <row r="9" spans="1:12" x14ac:dyDescent="0.3">
      <c r="B9" s="15"/>
      <c r="C9" s="15"/>
      <c r="F9" s="15"/>
      <c r="G9" s="15"/>
      <c r="J9" s="15"/>
      <c r="K9" s="15"/>
    </row>
    <row r="10" spans="1:12" x14ac:dyDescent="0.3">
      <c r="A10" t="s">
        <v>8397</v>
      </c>
      <c r="B10" s="15">
        <v>5601.5458009708727</v>
      </c>
      <c r="C10" s="15">
        <v>558.65484000000004</v>
      </c>
      <c r="E10" t="s">
        <v>8397</v>
      </c>
      <c r="F10" s="15">
        <v>2548.941782945737</v>
      </c>
      <c r="G10" s="15">
        <v>437.90999999999997</v>
      </c>
      <c r="I10" t="s">
        <v>8397</v>
      </c>
      <c r="J10" s="15">
        <v>6097.2412157330173</v>
      </c>
      <c r="K10" s="15">
        <v>879.55555780933071</v>
      </c>
    </row>
    <row r="11" spans="1:12" x14ac:dyDescent="0.3">
      <c r="A11" t="s">
        <v>8398</v>
      </c>
      <c r="B11" s="15">
        <v>3167.5</v>
      </c>
      <c r="C11" s="15">
        <v>103</v>
      </c>
      <c r="E11" t="s">
        <v>8398</v>
      </c>
      <c r="F11" s="15">
        <v>2000</v>
      </c>
      <c r="G11" s="15">
        <v>100</v>
      </c>
      <c r="I11" t="s">
        <v>8398</v>
      </c>
      <c r="J11" s="15">
        <v>2856</v>
      </c>
      <c r="K11" s="15">
        <v>116</v>
      </c>
    </row>
    <row r="12" spans="1:12" x14ac:dyDescent="0.3">
      <c r="A12" t="s">
        <v>8399</v>
      </c>
      <c r="B12" s="15">
        <v>8334.5731699164608</v>
      </c>
      <c r="C12" s="15">
        <v>1330.5230280400915</v>
      </c>
      <c r="F12" s="15"/>
      <c r="G12" s="15"/>
      <c r="J12" s="15"/>
      <c r="K12" s="15"/>
    </row>
    <row r="13" spans="1:12" x14ac:dyDescent="0.3">
      <c r="A13" t="s">
        <v>8400</v>
      </c>
      <c r="B13" s="15">
        <v>5699</v>
      </c>
      <c r="C13" s="15">
        <v>501</v>
      </c>
      <c r="F13" s="15"/>
      <c r="G13" s="15"/>
      <c r="J13" s="15"/>
      <c r="K13" s="15"/>
    </row>
    <row r="14" spans="1:12" x14ac:dyDescent="0.3">
      <c r="A14" t="s">
        <v>8401</v>
      </c>
      <c r="B14" s="15">
        <v>1716.5074999999999</v>
      </c>
      <c r="C14" s="15">
        <v>9.25</v>
      </c>
      <c r="F14" s="15"/>
      <c r="G14" s="15"/>
      <c r="J14" s="15"/>
      <c r="K14" s="15"/>
    </row>
    <row r="15" spans="1:12" x14ac:dyDescent="0.3">
      <c r="A15" t="s">
        <v>8402</v>
      </c>
      <c r="B15" s="15">
        <v>3982.4925000000003</v>
      </c>
      <c r="C15" s="15">
        <v>491.75</v>
      </c>
      <c r="F15" s="15"/>
      <c r="G15" s="15"/>
      <c r="J15" s="15"/>
      <c r="K15" s="15"/>
    </row>
    <row r="16" spans="1:12" x14ac:dyDescent="0.3">
      <c r="B16" s="7"/>
      <c r="C16" s="7"/>
    </row>
    <row r="18" spans="1:1" x14ac:dyDescent="0.3">
      <c r="A18" s="21" t="s">
        <v>8424</v>
      </c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Walken on Sunshine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2022-10-06T18:05:08Z</dcterms:created>
  <dcterms:modified xsi:type="dcterms:W3CDTF">2022-10-12T21:31:46Z</dcterms:modified>
</cp:coreProperties>
</file>