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vu/Documents/"/>
    </mc:Choice>
  </mc:AlternateContent>
  <xr:revisionPtr revIDLastSave="0" documentId="13_ncr:1_{CCD3527E-857C-5146-B58E-140D78E20BA5}" xr6:coauthVersionLast="47" xr6:coauthVersionMax="47" xr10:uidLastSave="{00000000-0000-0000-0000-000000000000}"/>
  <bookViews>
    <workbookView xWindow="0" yWindow="500" windowWidth="68800" windowHeight="26760" xr2:uid="{3362E4E8-5A30-2549-9FFC-B3B4576B84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7" i="1"/>
  <c r="B78" i="1" s="1"/>
  <c r="B73" i="1"/>
  <c r="B72" i="1"/>
  <c r="C68" i="1"/>
  <c r="C67" i="1"/>
  <c r="C56" i="1"/>
  <c r="C57" i="1"/>
  <c r="C66" i="1"/>
  <c r="D62" i="1"/>
  <c r="C65" i="1"/>
  <c r="D63" i="1"/>
  <c r="C64" i="1" s="1"/>
  <c r="D61" i="1"/>
  <c r="D60" i="1"/>
  <c r="D59" i="1"/>
  <c r="B44" i="1"/>
  <c r="B53" i="1"/>
  <c r="E20" i="1"/>
  <c r="E39" i="1"/>
  <c r="C39" i="1"/>
  <c r="E38" i="1"/>
  <c r="C38" i="1"/>
  <c r="E37" i="1"/>
  <c r="C37" i="1"/>
  <c r="C36" i="1"/>
  <c r="E35" i="1"/>
  <c r="E36" i="1" s="1"/>
  <c r="E40" i="1" s="1"/>
  <c r="E41" i="1" s="1"/>
  <c r="C35" i="1"/>
  <c r="E34" i="1"/>
  <c r="C34" i="1"/>
  <c r="C33" i="1"/>
  <c r="E33" i="1"/>
  <c r="H18" i="1"/>
  <c r="H20" i="1" s="1"/>
  <c r="E12" i="1"/>
  <c r="E17" i="1"/>
  <c r="E16" i="1"/>
  <c r="E14" i="1"/>
  <c r="E13" i="1"/>
  <c r="E11" i="1"/>
  <c r="E10" i="1"/>
  <c r="E9" i="1"/>
  <c r="E15" i="1" l="1"/>
  <c r="B25" i="1" s="1"/>
  <c r="B26" i="1" s="1"/>
  <c r="B27" i="1" s="1"/>
</calcChain>
</file>

<file path=xl/sharedStrings.xml><?xml version="1.0" encoding="utf-8"?>
<sst xmlns="http://schemas.openxmlformats.org/spreadsheetml/2006/main" count="123" uniqueCount="96">
  <si>
    <t xml:space="preserve">vocab_size </t>
  </si>
  <si>
    <t>context_length</t>
  </si>
  <si>
    <t>num_layers</t>
  </si>
  <si>
    <t>d_model</t>
  </si>
  <si>
    <t>num_heads</t>
  </si>
  <si>
    <t>d_ff</t>
  </si>
  <si>
    <t>Parameters</t>
  </si>
  <si>
    <t>token_embed</t>
  </si>
  <si>
    <t>position_embed</t>
  </si>
  <si>
    <t>transformer_block</t>
  </si>
  <si>
    <t>RMSNorm</t>
  </si>
  <si>
    <t>g</t>
  </si>
  <si>
    <t>Attention</t>
  </si>
  <si>
    <t>WQ, WK, WV</t>
  </si>
  <si>
    <t>3*d_model</t>
  </si>
  <si>
    <t>FFN</t>
  </si>
  <si>
    <t>W1, W2</t>
  </si>
  <si>
    <t>2 * d_ff* d_model</t>
  </si>
  <si>
    <t>vocab_size * d_model</t>
  </si>
  <si>
    <t>seq_len * d_model</t>
  </si>
  <si>
    <t>transformer layers</t>
  </si>
  <si>
    <t xml:space="preserve">FC linear </t>
  </si>
  <si>
    <t>Weight of the FC</t>
  </si>
  <si>
    <t>d_model* num_tokens</t>
  </si>
  <si>
    <t>num_params</t>
  </si>
  <si>
    <t>Total for all layers</t>
  </si>
  <si>
    <t>&lt;- already accounted for multiple attention heads</t>
  </si>
  <si>
    <t>cross entropy on logits</t>
  </si>
  <si>
    <t>number of entries for AdamW</t>
  </si>
  <si>
    <t>number of entries for AdamW: for each parameters, AdamW has to keep track of</t>
  </si>
  <si>
    <t>m</t>
  </si>
  <si>
    <t>v</t>
  </si>
  <si>
    <t>gradient</t>
  </si>
  <si>
    <t>same shape as params</t>
  </si>
  <si>
    <t>AdamW #numbers to store= 3 * num_params</t>
  </si>
  <si>
    <t>Memory (bytes)</t>
  </si>
  <si>
    <t>Memory (GB)</t>
  </si>
  <si>
    <t>but, the space needed to calculate the loss function will be B * seq_len * vocab_size</t>
  </si>
  <si>
    <t xml:space="preserve">space_per_batch </t>
  </si>
  <si>
    <t xml:space="preserve">space_per_batch (GB) </t>
  </si>
  <si>
    <t>Space for one forward call (only calculate the space for storing different operations of the data, bc the parameters are already accounted for)</t>
  </si>
  <si>
    <t>B</t>
  </si>
  <si>
    <t>Token_embed space to store data</t>
  </si>
  <si>
    <t xml:space="preserve">position_embed </t>
  </si>
  <si>
    <t>Input</t>
  </si>
  <si>
    <t>Output</t>
  </si>
  <si>
    <t>B * seq_len * d_model</t>
  </si>
  <si>
    <t>B * seq_len</t>
  </si>
  <si>
    <t>transformer block</t>
  </si>
  <si>
    <t>B * seq_len* d_model</t>
  </si>
  <si>
    <t>all transformer blocks</t>
  </si>
  <si>
    <t>Norm after transformers</t>
  </si>
  <si>
    <t>FC after norm</t>
  </si>
  <si>
    <t>B*seqA_Len *vocab_size</t>
  </si>
  <si>
    <t>Softmax</t>
  </si>
  <si>
    <t>B*seq_len * vocab_size</t>
  </si>
  <si>
    <t>B* seq_len*vocab_size</t>
  </si>
  <si>
    <t>Total output space (numbers)</t>
  </si>
  <si>
    <t>total output space (GB)</t>
  </si>
  <si>
    <t>Space available</t>
  </si>
  <si>
    <t xml:space="preserve">batch size possible </t>
  </si>
  <si>
    <t>FLOPs calculation for AdamW given one parameter</t>
  </si>
  <si>
    <t>assuming = num_params</t>
  </si>
  <si>
    <t>update m</t>
  </si>
  <si>
    <t>3 * num_params</t>
  </si>
  <si>
    <t>update v</t>
  </si>
  <si>
    <t>3*num_params</t>
  </si>
  <si>
    <t>update theta first time</t>
  </si>
  <si>
    <t>4 * num_params</t>
  </si>
  <si>
    <t>update themta second time</t>
  </si>
  <si>
    <t>2 * num_params</t>
  </si>
  <si>
    <t>Total number of params</t>
  </si>
  <si>
    <t>total FLOPS for one AdamW step</t>
  </si>
  <si>
    <t>(backward takes twice as much space as step function)</t>
  </si>
  <si>
    <t>FLOPS calculation for one forward pass of the model, for batch size of 1</t>
  </si>
  <si>
    <t>2* bs* seq_len *vocab_size * d_model</t>
  </si>
  <si>
    <t>3 * bs* seq_len* d_model</t>
  </si>
  <si>
    <t>3* d_model: squaring a_i, adding a_i's, multiplying a_i * g_i</t>
  </si>
  <si>
    <t>3 * 2 * d_model*d_model*seq_len. for each x of seq_len multiply by WQ, WK, WV. Each matrix*matrix multiplication costs 2*d_model*d_model*seq_len opeations
then, Attention(Q,K,V): 2 * seq_len * seq_len * d_model (for QK^T)</t>
  </si>
  <si>
    <t>2 * d_model * num_tokens * seq_len</t>
  </si>
  <si>
    <t>transformer_block * 1</t>
  </si>
  <si>
    <t>All transformer blocks</t>
  </si>
  <si>
    <t>Nomr after transformers</t>
  </si>
  <si>
    <t xml:space="preserve">Fully connected layer to get </t>
  </si>
  <si>
    <t>4* seq_len * d_ff* d_model for each x of seq_len multiply by W1, then W2. Each matrix*matrix multiplication costs 2*d_model*d_ff opeations</t>
  </si>
  <si>
    <t>TOTAL FLOPs for one forward for one sample</t>
  </si>
  <si>
    <t>Training time</t>
  </si>
  <si>
    <t>Epochs</t>
  </si>
  <si>
    <t>batch size</t>
  </si>
  <si>
    <t>TOTAL FLOPS for one backward for one sample</t>
  </si>
  <si>
    <t>FLOPS / epoch</t>
  </si>
  <si>
    <t xml:space="preserve">FLOPs for training </t>
  </si>
  <si>
    <t>Max FLOP/seconds</t>
  </si>
  <si>
    <t>MFU</t>
  </si>
  <si>
    <t>Time to train (seconds)</t>
  </si>
  <si>
    <t>Time to train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</si>
</sst>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F9FE-1A9E-EE4E-8E2C-815B4C97BC35}">
  <dimension ref="A1:H78"/>
  <sheetViews>
    <sheetView tabSelected="1" topLeftCell="A23" workbookViewId="0">
      <selection activeCell="A78" sqref="A78"/>
    </sheetView>
  </sheetViews>
  <sheetFormatPr baseColWidth="10" defaultRowHeight="16"/>
  <cols>
    <col min="1" max="1" width="36.5" customWidth="1"/>
    <col min="2" max="4" width="12.1640625" bestFit="1" customWidth="1"/>
    <col min="5" max="5" width="11.1640625" bestFit="1" customWidth="1"/>
  </cols>
  <sheetData>
    <row r="1" spans="1:7">
      <c r="A1" t="s">
        <v>0</v>
      </c>
      <c r="B1">
        <v>50257</v>
      </c>
    </row>
    <row r="2" spans="1:7">
      <c r="A2" t="s">
        <v>1</v>
      </c>
      <c r="B2">
        <v>1024</v>
      </c>
    </row>
    <row r="3" spans="1:7">
      <c r="A3" t="s">
        <v>2</v>
      </c>
      <c r="B3">
        <v>48</v>
      </c>
    </row>
    <row r="4" spans="1:7">
      <c r="A4" t="s">
        <v>3</v>
      </c>
      <c r="B4">
        <v>1600</v>
      </c>
    </row>
    <row r="5" spans="1:7">
      <c r="A5" t="s">
        <v>4</v>
      </c>
      <c r="B5">
        <v>25</v>
      </c>
    </row>
    <row r="6" spans="1:7">
      <c r="A6" t="s">
        <v>5</v>
      </c>
      <c r="B6">
        <v>6400</v>
      </c>
    </row>
    <row r="8" spans="1:7">
      <c r="A8" s="1" t="s">
        <v>6</v>
      </c>
      <c r="E8" s="1" t="s">
        <v>24</v>
      </c>
      <c r="G8" t="s">
        <v>28</v>
      </c>
    </row>
    <row r="9" spans="1:7">
      <c r="A9" t="s">
        <v>7</v>
      </c>
      <c r="D9" t="s">
        <v>18</v>
      </c>
      <c r="E9">
        <f>B1*B4</f>
        <v>80411200</v>
      </c>
    </row>
    <row r="10" spans="1:7">
      <c r="A10" t="s">
        <v>8</v>
      </c>
      <c r="D10" t="s">
        <v>19</v>
      </c>
      <c r="E10">
        <f>B2*B4</f>
        <v>1638400</v>
      </c>
    </row>
    <row r="11" spans="1:7">
      <c r="A11" t="s">
        <v>9</v>
      </c>
      <c r="B11" t="s">
        <v>10</v>
      </c>
      <c r="C11" t="s">
        <v>11</v>
      </c>
      <c r="D11" t="s">
        <v>3</v>
      </c>
      <c r="E11">
        <f>B4</f>
        <v>1600</v>
      </c>
    </row>
    <row r="12" spans="1:7">
      <c r="B12" t="s">
        <v>12</v>
      </c>
      <c r="C12" t="s">
        <v>13</v>
      </c>
      <c r="D12" t="s">
        <v>14</v>
      </c>
      <c r="E12">
        <f>3*B4</f>
        <v>4800</v>
      </c>
      <c r="F12" t="s">
        <v>26</v>
      </c>
    </row>
    <row r="13" spans="1:7">
      <c r="B13" t="s">
        <v>10</v>
      </c>
      <c r="C13" t="s">
        <v>11</v>
      </c>
      <c r="D13" t="s">
        <v>3</v>
      </c>
      <c r="E13">
        <f>B2</f>
        <v>1024</v>
      </c>
    </row>
    <row r="14" spans="1:7">
      <c r="B14" t="s">
        <v>15</v>
      </c>
      <c r="C14" t="s">
        <v>16</v>
      </c>
      <c r="D14" t="s">
        <v>17</v>
      </c>
      <c r="E14">
        <f>2*B6*B4</f>
        <v>20480000</v>
      </c>
    </row>
    <row r="15" spans="1:7">
      <c r="D15" t="s">
        <v>25</v>
      </c>
      <c r="E15">
        <f>B3*SUM(E11:E14)</f>
        <v>983396352</v>
      </c>
    </row>
    <row r="16" spans="1:7">
      <c r="A16" t="s">
        <v>10</v>
      </c>
      <c r="C16" t="s">
        <v>11</v>
      </c>
      <c r="D16" s="2" t="s">
        <v>3</v>
      </c>
      <c r="E16">
        <f>B4</f>
        <v>1600</v>
      </c>
      <c r="F16" t="s">
        <v>20</v>
      </c>
    </row>
    <row r="17" spans="1:8">
      <c r="A17" t="s">
        <v>21</v>
      </c>
      <c r="C17" t="s">
        <v>22</v>
      </c>
      <c r="D17" t="s">
        <v>23</v>
      </c>
      <c r="E17">
        <f>B4*B1</f>
        <v>80411200</v>
      </c>
    </row>
    <row r="18" spans="1:8">
      <c r="A18" t="s">
        <v>27</v>
      </c>
      <c r="E18">
        <v>0</v>
      </c>
      <c r="F18" t="s">
        <v>37</v>
      </c>
      <c r="G18" t="s">
        <v>38</v>
      </c>
      <c r="H18">
        <f>B1*B2+B2</f>
        <v>51464192</v>
      </c>
    </row>
    <row r="20" spans="1:8">
      <c r="A20" t="s">
        <v>71</v>
      </c>
      <c r="E20">
        <f>E9+E10+E15+E16+E17</f>
        <v>1145858752</v>
      </c>
      <c r="G20" t="s">
        <v>39</v>
      </c>
      <c r="H20">
        <f xml:space="preserve"> H18*4/(1024^3)</f>
        <v>0.19171905517578125</v>
      </c>
    </row>
    <row r="21" spans="1:8">
      <c r="A21" s="1" t="s">
        <v>29</v>
      </c>
    </row>
    <row r="22" spans="1:8">
      <c r="A22" t="s">
        <v>30</v>
      </c>
      <c r="B22" t="s">
        <v>33</v>
      </c>
    </row>
    <row r="23" spans="1:8">
      <c r="A23" t="s">
        <v>31</v>
      </c>
      <c r="B23" t="s">
        <v>33</v>
      </c>
    </row>
    <row r="24" spans="1:8">
      <c r="A24" t="s">
        <v>32</v>
      </c>
      <c r="B24" t="s">
        <v>33</v>
      </c>
    </row>
    <row r="25" spans="1:8">
      <c r="A25" t="s">
        <v>34</v>
      </c>
      <c r="B25">
        <f>3* (E9+E10+E15+E16+E17)</f>
        <v>3437576256</v>
      </c>
    </row>
    <row r="26" spans="1:8">
      <c r="A26" s="1" t="s">
        <v>35</v>
      </c>
      <c r="B26">
        <f xml:space="preserve"> 4*B25</f>
        <v>13750305024</v>
      </c>
    </row>
    <row r="27" spans="1:8">
      <c r="A27" s="1" t="s">
        <v>36</v>
      </c>
      <c r="B27">
        <f>B26/(1024^3)</f>
        <v>12.805969476699829</v>
      </c>
    </row>
    <row r="30" spans="1:8">
      <c r="A30" s="1" t="s">
        <v>40</v>
      </c>
    </row>
    <row r="31" spans="1:8">
      <c r="A31" s="1" t="s">
        <v>41</v>
      </c>
      <c r="B31">
        <v>1</v>
      </c>
    </row>
    <row r="32" spans="1:8">
      <c r="A32" s="1"/>
      <c r="B32" t="s">
        <v>44</v>
      </c>
      <c r="D32" t="s">
        <v>45</v>
      </c>
    </row>
    <row r="33" spans="1:5">
      <c r="A33" s="1" t="s">
        <v>42</v>
      </c>
      <c r="B33" t="s">
        <v>47</v>
      </c>
      <c r="C33">
        <f xml:space="preserve"> B31*B2</f>
        <v>1024</v>
      </c>
      <c r="D33" t="s">
        <v>46</v>
      </c>
      <c r="E33">
        <f>B31*B2 * B4</f>
        <v>1638400</v>
      </c>
    </row>
    <row r="34" spans="1:5">
      <c r="A34" s="1" t="s">
        <v>43</v>
      </c>
      <c r="B34" t="s">
        <v>47</v>
      </c>
      <c r="C34">
        <f xml:space="preserve"> B31*B2</f>
        <v>1024</v>
      </c>
      <c r="D34" t="s">
        <v>46</v>
      </c>
      <c r="E34">
        <f>B31 * B2 * B4</f>
        <v>1638400</v>
      </c>
    </row>
    <row r="35" spans="1:5">
      <c r="A35" s="1" t="s">
        <v>48</v>
      </c>
      <c r="B35" t="s">
        <v>49</v>
      </c>
      <c r="C35">
        <f xml:space="preserve"> B31*B2*B4</f>
        <v>1638400</v>
      </c>
      <c r="D35" t="s">
        <v>46</v>
      </c>
      <c r="E35">
        <f>B31*B2*B4</f>
        <v>1638400</v>
      </c>
    </row>
    <row r="36" spans="1:5">
      <c r="A36" s="1" t="s">
        <v>50</v>
      </c>
      <c r="C36">
        <f>C35*B3</f>
        <v>78643200</v>
      </c>
      <c r="E36">
        <f xml:space="preserve"> E35*B3</f>
        <v>78643200</v>
      </c>
    </row>
    <row r="37" spans="1:5">
      <c r="A37" s="1" t="s">
        <v>51</v>
      </c>
      <c r="B37" t="s">
        <v>46</v>
      </c>
      <c r="C37">
        <f xml:space="preserve"> B31*B2*B4</f>
        <v>1638400</v>
      </c>
      <c r="D37" t="s">
        <v>46</v>
      </c>
      <c r="E37">
        <f>B31*B2*B4</f>
        <v>1638400</v>
      </c>
    </row>
    <row r="38" spans="1:5">
      <c r="A38" s="1" t="s">
        <v>52</v>
      </c>
      <c r="B38" t="s">
        <v>46</v>
      </c>
      <c r="C38">
        <f>B31 * B2*B4</f>
        <v>1638400</v>
      </c>
      <c r="D38" t="s">
        <v>53</v>
      </c>
      <c r="E38">
        <f>B31*B2*B1</f>
        <v>51463168</v>
      </c>
    </row>
    <row r="39" spans="1:5">
      <c r="A39" s="1" t="s">
        <v>54</v>
      </c>
      <c r="B39" t="s">
        <v>55</v>
      </c>
      <c r="C39">
        <f>B31*B2*B1</f>
        <v>51463168</v>
      </c>
      <c r="D39" t="s">
        <v>56</v>
      </c>
      <c r="E39">
        <f>B31*B2*B1</f>
        <v>51463168</v>
      </c>
    </row>
    <row r="40" spans="1:5">
      <c r="D40" t="s">
        <v>57</v>
      </c>
      <c r="E40">
        <f>SUM(E33,E34,E36,E37,E38,E39)</f>
        <v>186484736</v>
      </c>
    </row>
    <row r="41" spans="1:5">
      <c r="D41" t="s">
        <v>58</v>
      </c>
      <c r="E41">
        <f>E40*4/(1024^3)</f>
        <v>0.69470977783203125</v>
      </c>
    </row>
    <row r="43" spans="1:5">
      <c r="A43" t="s">
        <v>59</v>
      </c>
      <c r="B43">
        <v>80</v>
      </c>
    </row>
    <row r="44" spans="1:5">
      <c r="A44" t="s">
        <v>60</v>
      </c>
      <c r="B44">
        <f>(B43-3*B27)/(E41+H20)</f>
        <v>46.909678500421741</v>
      </c>
      <c r="C44" t="s">
        <v>73</v>
      </c>
    </row>
    <row r="46" spans="1:5">
      <c r="A46" s="1" t="s">
        <v>61</v>
      </c>
    </row>
    <row r="47" spans="1:5">
      <c r="A47" t="s">
        <v>24</v>
      </c>
    </row>
    <row r="48" spans="1:5">
      <c r="A48" t="s">
        <v>32</v>
      </c>
      <c r="B48" t="s">
        <v>62</v>
      </c>
    </row>
    <row r="49" spans="1:4">
      <c r="A49" t="s">
        <v>63</v>
      </c>
      <c r="B49" t="s">
        <v>64</v>
      </c>
    </row>
    <row r="50" spans="1:4">
      <c r="A50" t="s">
        <v>65</v>
      </c>
      <c r="B50" t="s">
        <v>66</v>
      </c>
    </row>
    <row r="51" spans="1:4">
      <c r="A51" t="s">
        <v>67</v>
      </c>
      <c r="B51" t="s">
        <v>68</v>
      </c>
    </row>
    <row r="52" spans="1:4">
      <c r="A52" t="s">
        <v>69</v>
      </c>
      <c r="B52" t="s">
        <v>70</v>
      </c>
    </row>
    <row r="53" spans="1:4">
      <c r="A53" t="s">
        <v>72</v>
      </c>
      <c r="B53">
        <f xml:space="preserve"> 13* E20</f>
        <v>14896163776</v>
      </c>
    </row>
    <row r="55" spans="1:4">
      <c r="A55" s="1" t="s">
        <v>74</v>
      </c>
    </row>
    <row r="56" spans="1:4">
      <c r="A56" t="s">
        <v>7</v>
      </c>
      <c r="B56" t="s">
        <v>75</v>
      </c>
      <c r="C56">
        <f>2*B1*B2*B4</f>
        <v>164682137600</v>
      </c>
    </row>
    <row r="57" spans="1:4">
      <c r="A57" t="s">
        <v>8</v>
      </c>
      <c r="B57" t="s">
        <v>76</v>
      </c>
      <c r="C57">
        <f xml:space="preserve"> 3*B2*B4</f>
        <v>4915200</v>
      </c>
    </row>
    <row r="58" spans="1:4">
      <c r="A58" s="2" t="s">
        <v>7</v>
      </c>
    </row>
    <row r="59" spans="1:4">
      <c r="A59" t="s">
        <v>80</v>
      </c>
      <c r="B59" t="s">
        <v>10</v>
      </c>
      <c r="C59" s="3" t="s">
        <v>77</v>
      </c>
      <c r="D59">
        <f xml:space="preserve"> 3*B4</f>
        <v>4800</v>
      </c>
    </row>
    <row r="60" spans="1:4">
      <c r="B60" t="s">
        <v>12</v>
      </c>
      <c r="C60" s="4" t="s">
        <v>78</v>
      </c>
      <c r="D60">
        <f>6*B4*B4*B2</f>
        <v>15728640000</v>
      </c>
    </row>
    <row r="61" spans="1:4">
      <c r="B61" t="s">
        <v>10</v>
      </c>
      <c r="C61" s="3" t="s">
        <v>77</v>
      </c>
      <c r="D61">
        <f>3*B4</f>
        <v>4800</v>
      </c>
    </row>
    <row r="62" spans="1:4">
      <c r="B62" t="s">
        <v>15</v>
      </c>
      <c r="C62" s="3" t="s">
        <v>84</v>
      </c>
      <c r="D62">
        <f>4*B2*B6*B4</f>
        <v>41943040000</v>
      </c>
    </row>
    <row r="63" spans="1:4">
      <c r="B63" t="s">
        <v>25</v>
      </c>
      <c r="D63">
        <f>SUM(D59:D62)</f>
        <v>57671689600</v>
      </c>
    </row>
    <row r="64" spans="1:4">
      <c r="A64" t="s">
        <v>81</v>
      </c>
      <c r="C64">
        <f>B3*D63</f>
        <v>2768241100800</v>
      </c>
    </row>
    <row r="65" spans="1:3">
      <c r="A65" t="s">
        <v>82</v>
      </c>
      <c r="B65" t="s">
        <v>14</v>
      </c>
      <c r="C65">
        <f>3*B4</f>
        <v>4800</v>
      </c>
    </row>
    <row r="66" spans="1:3">
      <c r="A66" t="s">
        <v>83</v>
      </c>
      <c r="B66" s="3" t="s">
        <v>79</v>
      </c>
      <c r="C66">
        <f>3*B4*B2*B1</f>
        <v>247023206400</v>
      </c>
    </row>
    <row r="67" spans="1:3">
      <c r="A67" t="s">
        <v>85</v>
      </c>
      <c r="C67">
        <f>SUM(C56,C57,C64,C65,C66)</f>
        <v>3179951364800</v>
      </c>
    </row>
    <row r="68" spans="1:3">
      <c r="A68" t="s">
        <v>89</v>
      </c>
      <c r="C68">
        <f>2*C67</f>
        <v>6359902729600</v>
      </c>
    </row>
    <row r="69" spans="1:3">
      <c r="A69" s="1" t="s">
        <v>86</v>
      </c>
    </row>
    <row r="70" spans="1:3">
      <c r="A70" t="s">
        <v>87</v>
      </c>
      <c r="B70" s="5">
        <v>400000</v>
      </c>
    </row>
    <row r="71" spans="1:3">
      <c r="A71" t="s">
        <v>88</v>
      </c>
      <c r="B71">
        <v>1024</v>
      </c>
    </row>
    <row r="72" spans="1:3">
      <c r="A72" t="s">
        <v>90</v>
      </c>
      <c r="B72">
        <f>B71*(C68+C67)+B53</f>
        <v>9768825488829376</v>
      </c>
    </row>
    <row r="73" spans="1:3">
      <c r="A73" t="s">
        <v>91</v>
      </c>
      <c r="B73">
        <f>B70*B72</f>
        <v>3.9075301955317504E+21</v>
      </c>
    </row>
    <row r="75" spans="1:3">
      <c r="A75" t="s">
        <v>92</v>
      </c>
      <c r="B75">
        <f>18.5 * 10000000000000</f>
        <v>185000000000000</v>
      </c>
    </row>
    <row r="76" spans="1:3">
      <c r="A76" t="s">
        <v>93</v>
      </c>
      <c r="B76">
        <v>0.5</v>
      </c>
    </row>
    <row r="77" spans="1:3">
      <c r="A77" t="s">
        <v>94</v>
      </c>
      <c r="B77">
        <f>B73/(B76*B75)</f>
        <v>42243569.681424327</v>
      </c>
    </row>
    <row r="78" spans="1:3">
      <c r="A78" s="1" t="s">
        <v>95</v>
      </c>
      <c r="B78">
        <f>B77/3600/24</f>
        <v>488.93020464611487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Vu</dc:creator>
  <cp:lastModifiedBy>Ha Vu</cp:lastModifiedBy>
  <dcterms:created xsi:type="dcterms:W3CDTF">2024-08-28T02:16:09Z</dcterms:created>
  <dcterms:modified xsi:type="dcterms:W3CDTF">2024-08-28T04:57:56Z</dcterms:modified>
</cp:coreProperties>
</file>