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drawing+xml" PartName="/xl/drawings/drawing1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/>
  <s:bookViews>
    <s:workbookView activeTab="0"/>
  </s:bookViews>
  <s:sheets>
    <s:sheet name="Charts Data M16" sheetId="1" r:id="rId1"/>
    <s:sheet name="Dashboard M16 EEPS" sheetId="2" r:id="rId2"/>
    <s:sheet name="Charts M16" sheetId="3" r:id="rId3"/>
    <s:sheet name="Input RPS" sheetId="4" r:id="rId4"/>
    <s:sheet name="Charts Interactive LookupTables" sheetId="5" r:id="rId5"/>
    <s:sheet name="History" sheetId="6" r:id="rId6"/>
    <s:sheet name="Dependencies" sheetId="7" r:id="rId7"/>
  </s:sheets>
  <s:definedNames/>
  <s:calcPr calcId="124519" fullCalcOnLoad="1"/>
</s:workbook>
</file>

<file path=xl/sharedStrings.xml><?xml version="1.0" encoding="utf-8"?>
<sst xmlns="http://schemas.openxmlformats.org/spreadsheetml/2006/main" uniqueCount="200">
  <si>
    <t>Metric 16: EEPS</t>
  </si>
  <si>
    <t>Units</t>
  </si>
  <si>
    <t>Source</t>
  </si>
  <si>
    <t>Notes</t>
  </si>
  <si>
    <t>EEPS Chart 2 Title</t>
  </si>
  <si>
    <t>Line Graph Input 1</t>
  </si>
  <si>
    <t>HECO</t>
  </si>
  <si>
    <t>HELCO</t>
  </si>
  <si>
    <t>MECO</t>
  </si>
  <si>
    <t>KIUC</t>
  </si>
  <si>
    <t>Total</t>
  </si>
  <si>
    <t>Bar Chart input/ Pie Graph Input</t>
  </si>
  <si>
    <t>Year</t>
  </si>
  <si>
    <t>Energy Efficiency</t>
  </si>
  <si>
    <t>Total Electricity Sales</t>
  </si>
  <si>
    <t>Total EE</t>
  </si>
  <si>
    <t>Line Graph Input Final</t>
  </si>
  <si>
    <t>Metric 16: MWh and MWh per year energy savings from energy efficiency programs</t>
  </si>
  <si>
    <t xml:space="preserve">http://puc.hawaii.gov/reports/puc-annual-reports </t>
  </si>
  <si>
    <t>Q: Use displacement technolgoies too?</t>
  </si>
  <si>
    <t>http://www.eia.gov/electricity/data/state/annual_generation_state.xls</t>
  </si>
  <si>
    <t>TEusy - Total Energy source "s" sold by utilitiy "u" in year "y"</t>
  </si>
  <si>
    <t>Total Renewable</t>
  </si>
  <si>
    <t>MWh</t>
  </si>
  <si>
    <t xml:space="preserve">http://puc.hawaii.gov/reports/Report%20to%20Leg.kks.2008-11-12%20puc.pdf
http://www.heco.com/vcmcontent/StaticFiles/pdf/2006_RPS_Report_to_PUC_Filed_wo_Cover_Ltr.pdf
http://www.heco.com/vcmcontent/StaticFiles/pdf/2007_RPs_Report-to-PUC_draft_080530_FINAL.pdf
http://www.heco.com/vcmcontent/StaticFiles/pdf/HECO_RPS_2008_Status_Report.pdf
www.heco.com/vcmcontent/StaticFiles/pdf/2009_rps.pdf
http://www.heco.com/vcmcontent/StaticFiles/pdf/2010_rps.pdf
 http://www.heco.com/vcmcontent/StaticFiles/pdf/2012-05-04_RPS%20Report_2011.pdf  </t>
  </si>
  <si>
    <t>http://puc.hawaii.gov/reports/Report%20to%20Leg.kks.2008-11-12%20puc.pdf
http://dms.puc.hawaii.gov/dms/OpenDocServlet?RT=&amp;document_id=91+3+ICM4+LSDB15+PC_DocketReport59+26+A1001001A12D04B24000E5143818+A12D04B24000E514381+14+1960</t>
  </si>
  <si>
    <t xml:space="preserve">REu,s,y Aggregate renewable electricity sold from source s by utility u in year y </t>
  </si>
  <si>
    <t>ES</t>
  </si>
  <si>
    <t xml:space="preserve">  Displacement Tech: Solar Water Heating</t>
  </si>
  <si>
    <t xml:space="preserve">  Energy Efficiency Technologies</t>
  </si>
  <si>
    <t>All Utilities</t>
  </si>
  <si>
    <t>Electricity Saved Annually</t>
  </si>
  <si>
    <t>Total Hawaii Generation and Energy Efficiency</t>
  </si>
  <si>
    <t>http://puc.hawaii.gov/reports/energy-reports/renewable-portfolio-standards-rps-annual-reports/</t>
  </si>
  <si>
    <t>LOOKUPKEY</t>
  </si>
  <si>
    <t>RPS</t>
  </si>
  <si>
    <t>Renewable Electricity</t>
  </si>
  <si>
    <t>http://puc.hawaii.gov/reports/Report%20to%20Leg.kks.2008-11-12%20puc.pdf http://www.heco.com/vcmcontent/StaticFiles/pdf/2006_RPS_Report_to_PUC_Filed_wo_Cover_Ltr.pdf http://www.heco.com/vcmcontent/StaticFiles/pdf/2007_RPs_Report-to-PUC_draft_080530_FINAL.pdf http://www.heco.com/vcmcontent/StaticFiles/pdf/HECO_RPS_2008_Status_Report.pdf www.heco.com/vcmcontent/StaticFiles/pdf/2009_rps.pdf http://www.heco.com/vcmcontent/StaticFiles/pdf/2010_rps.pdf http://www.heco.com/vcmcontent/StaticFiles/pdf/2012-05-04_RPS%20Report_2011.pdf</t>
  </si>
  <si>
    <t>1999-2004 includes HPOWER, kapaa landfill gas, minucipal solid waste, and photovoltaic systems</t>
  </si>
  <si>
    <t>Hydro:</t>
  </si>
  <si>
    <t xml:space="preserve">               Hydro-Wailuku</t>
  </si>
  <si>
    <t xml:space="preserve">               Small Hydro</t>
  </si>
  <si>
    <t xml:space="preserve">               Hydro-Helco owned</t>
  </si>
  <si>
    <t xml:space="preserve">               Biomass &amp; Hyrdro HC&amp;S</t>
  </si>
  <si>
    <t>Geothermal:</t>
  </si>
  <si>
    <t xml:space="preserve">               PGV</t>
  </si>
  <si>
    <t xml:space="preserve">Wind: </t>
  </si>
  <si>
    <t xml:space="preserve">           HRD</t>
  </si>
  <si>
    <t xml:space="preserve">           Kaheawa Wind Power (KWP)</t>
  </si>
  <si>
    <t xml:space="preserve">           Lalamilo Wind Farm</t>
  </si>
  <si>
    <t xml:space="preserve">           Pikini Nui</t>
  </si>
  <si>
    <t xml:space="preserve">           Other wind including Kamaoa</t>
  </si>
  <si>
    <t>D18</t>
  </si>
  <si>
    <t xml:space="preserve">Biomass: </t>
  </si>
  <si>
    <t>D14</t>
  </si>
  <si>
    <t xml:space="preserve">                  Biomass</t>
  </si>
  <si>
    <t>`</t>
  </si>
  <si>
    <t xml:space="preserve">                  Municipal Solid Waste</t>
  </si>
  <si>
    <t xml:space="preserve">Solar: </t>
  </si>
  <si>
    <t xml:space="preserve">            Photovoltaic</t>
  </si>
  <si>
    <t>D20</t>
  </si>
  <si>
    <t xml:space="preserve">            Utility Solar</t>
  </si>
  <si>
    <t>D16</t>
  </si>
  <si>
    <t xml:space="preserve">Biofuels: </t>
  </si>
  <si>
    <t>D19</t>
  </si>
  <si>
    <t xml:space="preserve">            Biodiesel</t>
  </si>
  <si>
    <t>HELCORenewable Electricity</t>
  </si>
  <si>
    <t>1999-2004 includes PGV, hydro, wind, other hydro, wind-kamoa, photovoltaic</t>
  </si>
  <si>
    <t>E17</t>
  </si>
  <si>
    <t>E15</t>
  </si>
  <si>
    <t>E18</t>
  </si>
  <si>
    <t>E20</t>
  </si>
  <si>
    <t>E16</t>
  </si>
  <si>
    <t>MECORenewable Electricity</t>
  </si>
  <si>
    <t>199-2004 includes biomass and hydro, biomass, photovoltaic</t>
  </si>
  <si>
    <t>F17</t>
  </si>
  <si>
    <t xml:space="preserve">               Hydro</t>
  </si>
  <si>
    <t>F18</t>
  </si>
  <si>
    <t>F14</t>
  </si>
  <si>
    <t>F20</t>
  </si>
  <si>
    <t>F16</t>
  </si>
  <si>
    <t>F19</t>
  </si>
  <si>
    <t>KIUCRenewable Electricity</t>
  </si>
  <si>
    <t>http://puc.hawaii.gov/reports/Report%20to%20Leg.kks.2008-11-12%20puc.pdf http://kauai.coopwebbuilder.com/sites/kauai.coopwebbuilder.com/files/irp2008_2008_kiuc_irp.pdf</t>
  </si>
  <si>
    <t>hydro</t>
  </si>
  <si>
    <t xml:space="preserve">  KIUC Hydro</t>
  </si>
  <si>
    <t xml:space="preserve">  Gay &amp; Robinson Hydro</t>
  </si>
  <si>
    <t xml:space="preserve">  Kauai Coffee Hydro</t>
  </si>
  <si>
    <t xml:space="preserve">  KAA Hydro</t>
  </si>
  <si>
    <t xml:space="preserve">  Green Energy Hydro</t>
  </si>
  <si>
    <t xml:space="preserve">  Pioneer Solar</t>
  </si>
  <si>
    <t>solar</t>
  </si>
  <si>
    <t xml:space="preserve">  Kapaa Solar</t>
  </si>
  <si>
    <t xml:space="preserve">  MP2 Kaneshiro Solar</t>
  </si>
  <si>
    <t xml:space="preserve">  McBryde Solar</t>
  </si>
  <si>
    <t xml:space="preserve">  KRS2 Koala Solar</t>
  </si>
  <si>
    <t xml:space="preserve">  KRS1 Anahola Solar</t>
  </si>
  <si>
    <t>biofuel</t>
  </si>
  <si>
    <t xml:space="preserve">  Green Energy Biomass</t>
  </si>
  <si>
    <t xml:space="preserve">  SolarCity / Tesla Solar and Storage</t>
  </si>
  <si>
    <t xml:space="preserve">  &lt;empty row for future use&gt;</t>
  </si>
  <si>
    <t xml:space="preserve">  NEM</t>
  </si>
  <si>
    <t xml:space="preserve">  NEM Pilot</t>
  </si>
  <si>
    <t xml:space="preserve">  Larger Systems (No Buyback)</t>
  </si>
  <si>
    <t xml:space="preserve">  Schedule Q</t>
  </si>
  <si>
    <t>Waste Oil</t>
  </si>
  <si>
    <t>Customer-Side Generation</t>
  </si>
  <si>
    <t>KIUC reports only customer "own use" portion of PV. These stats inlcude estimate of full PV generation. Annualized based on installed capacity</t>
  </si>
  <si>
    <t>TotalRenewable Electricity</t>
  </si>
  <si>
    <t>EEPS</t>
  </si>
  <si>
    <t>Quantities estimated: HECO does not report these statistics on RPS reports starting 2015</t>
  </si>
  <si>
    <t xml:space="preserve">  Displacement Tech: Photovoltaic Systems</t>
  </si>
  <si>
    <t xml:space="preserve">  Displacement Tech: Solar Water Heating Utility</t>
  </si>
  <si>
    <t xml:space="preserve">  Displacement Tech: Solar Water Heating PBFA</t>
  </si>
  <si>
    <t xml:space="preserve">  Energy Efficiency Technologies Total</t>
  </si>
  <si>
    <t>http://puc.hawaii.gov/reports/Report%20to%20Leg.kks.2008-11-12%20puc.pdf</t>
  </si>
  <si>
    <t xml:space="preserve">  Customer Renewable Generation</t>
  </si>
  <si>
    <t xml:space="preserve">  Solar Water Heating</t>
  </si>
  <si>
    <t xml:space="preserve">  Net Energy Metering</t>
  </si>
  <si>
    <t xml:space="preserve">  Demand Side Management</t>
  </si>
  <si>
    <t>D22</t>
  </si>
  <si>
    <t>E22</t>
  </si>
  <si>
    <t>F22</t>
  </si>
  <si>
    <t>http://puc.hawaii.gov/reports/Report%20to%20Leg.kks.2008-11-12%20puc.pdf http://dms.puc.hawaii.gov/dms/OpenDocServlet?RT=&amp;document_id=91+3+ICM4+LSDB15+PC_DocketReport59+26+A1001001A12D04B24000E5143818+A12D04B24000E514381+14+1960</t>
  </si>
  <si>
    <t>HECO DSM Programs</t>
  </si>
  <si>
    <t>HECO IRP4 Table 6.1-1 pg 6-8</t>
  </si>
  <si>
    <t>RPS Report Total DSM Program Impact</t>
  </si>
  <si>
    <t>Reconstructed</t>
  </si>
  <si>
    <t>Metric 16</t>
  </si>
  <si>
    <t>Metric 6 / Industry</t>
  </si>
  <si>
    <t>Total Foreign Imports</t>
  </si>
  <si>
    <t>Percent of 4,300 GWh</t>
  </si>
  <si>
    <t>FFSB</t>
  </si>
  <si>
    <t>Electrictiy</t>
  </si>
  <si>
    <t>All Renewables</t>
  </si>
  <si>
    <t>Total MW of Renewable Energy Installed</t>
  </si>
  <si>
    <t xml:space="preserve">Total </t>
  </si>
  <si>
    <t xml:space="preserve">  Petroleum (Foreign)</t>
  </si>
  <si>
    <t>Percent of 2030 Projection</t>
  </si>
  <si>
    <t>FFS2030</t>
  </si>
  <si>
    <t>Gasoline</t>
  </si>
  <si>
    <t>Geothermal</t>
  </si>
  <si>
    <t>Change Since 2000</t>
  </si>
  <si>
    <t>Change</t>
  </si>
  <si>
    <t>Change in MW since benchmark (2000)</t>
  </si>
  <si>
    <t>30% of 2030</t>
  </si>
  <si>
    <t>FFSA</t>
  </si>
  <si>
    <t>Total private</t>
  </si>
  <si>
    <t xml:space="preserve">    Crude Oil (Foreign)</t>
  </si>
  <si>
    <t>Jet Fuel</t>
  </si>
  <si>
    <t>Hydroelectric</t>
  </si>
  <si>
    <t>Annual Change</t>
  </si>
  <si>
    <t>AnChange</t>
  </si>
  <si>
    <t>Annual Change in MW</t>
  </si>
  <si>
    <t>Recent Sales</t>
  </si>
  <si>
    <t>FFSC</t>
  </si>
  <si>
    <t>Natural Resources and mining</t>
  </si>
  <si>
    <t xml:space="preserve">    Jet Fuel, Kerosene Type (Foreign)</t>
  </si>
  <si>
    <t>Diesel</t>
  </si>
  <si>
    <t>Other Biomass</t>
  </si>
  <si>
    <t>Utiltiies</t>
  </si>
  <si>
    <t xml:space="preserve">    Residual Fuel Oil (Foreign)</t>
  </si>
  <si>
    <t>Fuel Oil</t>
  </si>
  <si>
    <t>Other Gases</t>
  </si>
  <si>
    <t>Construction</t>
  </si>
  <si>
    <t xml:space="preserve">    Others (Foreign)</t>
  </si>
  <si>
    <t>LPG</t>
  </si>
  <si>
    <t>Solar Thermal and Photovoltaic</t>
  </si>
  <si>
    <t>Manufacturing</t>
  </si>
  <si>
    <t xml:space="preserve">  Biofuels (Foreign)</t>
  </si>
  <si>
    <t>SNG</t>
  </si>
  <si>
    <t>Wind</t>
  </si>
  <si>
    <t>Trade</t>
  </si>
  <si>
    <t xml:space="preserve">    Ethanol (Foreign)</t>
  </si>
  <si>
    <t>Biodiesel</t>
  </si>
  <si>
    <t>Transportation and warehousing</t>
  </si>
  <si>
    <t xml:space="preserve">    Biodiesel (Foreign)</t>
  </si>
  <si>
    <t>Ethanol</t>
  </si>
  <si>
    <t>Information</t>
  </si>
  <si>
    <t xml:space="preserve">  Coal (Foreign)</t>
  </si>
  <si>
    <t>Total Fuel Price</t>
  </si>
  <si>
    <t>Total Fuel Cost</t>
  </si>
  <si>
    <t>Financial Activities</t>
  </si>
  <si>
    <t>Total Domestic Purchases</t>
  </si>
  <si>
    <t>Professional, scientific, and technical services</t>
  </si>
  <si>
    <t xml:space="preserve">  Petroleum (Domestic)</t>
  </si>
  <si>
    <t>Management of companies and enterprises</t>
  </si>
  <si>
    <t>Administrative and waste services</t>
  </si>
  <si>
    <t>Education and health services</t>
  </si>
  <si>
    <t>Leisure and hospitality</t>
  </si>
  <si>
    <t xml:space="preserve">  Coal (Domestic)</t>
  </si>
  <si>
    <t>Other services, except public administration</t>
  </si>
  <si>
    <t>sheet</t>
  </si>
  <si>
    <t>date</t>
  </si>
  <si>
    <t>csv_url</t>
  </si>
  <si>
    <t>origninal_url</t>
  </si>
  <si>
    <t>description</t>
  </si>
  <si>
    <t>Input RPS</t>
  </si>
  <si>
    <t>RPS_2018-09-07-09-15-54.csv</t>
  </si>
  <si>
    <t>RPS_2018-09-07-09-48-48.csv</t>
  </si>
</sst>
</file>

<file path=xl/styles.xml><?xml version="1.0" encoding="utf-8"?>
<styleSheet xmlns="http://schemas.openxmlformats.org/spreadsheetml/2006/main">
  <numFmts count="2">
    <numFmt formatCode="yyyy-mm-dd h:mm:ss" numFmtId="164"/>
    <numFmt formatCode="MM/DD/YYYY" numFmtId="165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xfId="0"/>
    <xf borderId="0" fillId="0" fontId="0" numFmtId="165" xfId="0"/>
  </cellXfs>
  <cellStyles count="1">
    <cellStyle builtinId="0" hidden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sharedStrings.xml" Type="http://schemas.openxmlformats.org/officeDocument/2006/relationships/sharedStrings"/><Relationship Id="rId9" Target="styles.xml" Type="http://schemas.openxmlformats.org/officeDocument/2006/relationships/styles"/><Relationship Id="rId10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wsDr xmlns="http://schemas.openxmlformats.org/drawingml/2006/spreadsheetDrawing">
  <absoluteAnchor>
    <pos x="0" y="0"/>
    <ext cx="4848225" cy="9705975"/>
    <pic>
      <nvPicPr>
        <cNvPr descr="Picture" id="1" name="Image 1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absolute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7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tabColor rgb="00FFC000"/>
    <outlinePr summaryBelow="1" summaryRight="1"/>
    <pageSetUpPr/>
  </sheetPr>
  <dimension ref="A1:AL19"/>
  <sheetViews>
    <sheetView workbookViewId="0">
      <selection activeCell="A1" sqref="A1"/>
    </sheetView>
  </sheetViews>
  <sheetFormatPr baseColWidth="10" defaultRowHeight="15"/>
  <sheetData>
    <row r="1" spans="1:38">
      <c r="A1" t="s">
        <v>0</v>
      </c>
      <c r="D1" t="s">
        <v>1</v>
      </c>
      <c r="E1" t="s">
        <v>2</v>
      </c>
      <c r="F1" t="s">
        <v>3</v>
      </c>
      <c r="G1" t="n">
        <v>1999</v>
      </c>
      <c r="H1" t="n">
        <v>2000</v>
      </c>
      <c r="I1" t="n">
        <v>2001</v>
      </c>
      <c r="J1" t="n">
        <v>2002</v>
      </c>
      <c r="K1" t="n">
        <v>2003</v>
      </c>
      <c r="L1" t="n">
        <v>2004</v>
      </c>
      <c r="M1" t="n">
        <v>2005</v>
      </c>
      <c r="N1" t="n">
        <v>2006</v>
      </c>
      <c r="O1" t="n">
        <v>2007</v>
      </c>
      <c r="P1" t="n">
        <v>2008</v>
      </c>
      <c r="Q1" t="n">
        <v>2009</v>
      </c>
      <c r="R1" t="n">
        <v>2010</v>
      </c>
      <c r="S1" t="n">
        <v>2011</v>
      </c>
      <c r="T1" t="n">
        <v>2012</v>
      </c>
      <c r="U1" t="n">
        <v>2013</v>
      </c>
      <c r="V1" t="n">
        <v>2014</v>
      </c>
      <c r="W1" t="n">
        <v>2015</v>
      </c>
      <c r="X1" t="n">
        <v>2016</v>
      </c>
      <c r="Y1" t="n">
        <v>2017</v>
      </c>
      <c r="Z1" t="n">
        <v>2018</v>
      </c>
      <c r="AA1" t="n">
        <v>2019</v>
      </c>
      <c r="AB1" t="n">
        <v>2020</v>
      </c>
      <c r="AC1" t="n">
        <v>2021</v>
      </c>
      <c r="AD1" t="n">
        <v>2022</v>
      </c>
      <c r="AE1" t="n">
        <v>2023</v>
      </c>
      <c r="AF1" t="n">
        <v>2024</v>
      </c>
      <c r="AG1" t="n">
        <v>2025</v>
      </c>
      <c r="AH1" t="n">
        <v>2026</v>
      </c>
      <c r="AI1" t="n">
        <v>2027</v>
      </c>
      <c r="AJ1" t="n">
        <v>2028</v>
      </c>
      <c r="AK1" t="n">
        <v>2029</v>
      </c>
      <c r="AL1" t="n">
        <v>2030</v>
      </c>
    </row>
    <row r="2" spans="1:38">
      <c r="A2" t="s">
        <v>4</v>
      </c>
      <c r="B2">
        <f>"Electricity Saved in "&amp;VLOOKUP('Charts M16'!$B$28,'Charts Interactive LookupTables'!$W:$AA,4,FALSE)</f>
        <v/>
      </c>
      <c r="F2" t="s">
        <v>3</v>
      </c>
    </row>
    <row r="3" spans="1:38">
      <c r="A3" t="s">
        <v>5</v>
      </c>
      <c r="C3">
        <f>D3&amp;VLOOKUP('Charts M16'!$B$2,'Charts Interactive LookupTables'!$W:$AA,5,FALSE)&amp;"Total EE"</f>
        <v/>
      </c>
      <c r="D3" t="s">
        <v>6</v>
      </c>
      <c r="F3" t="s">
        <v>3</v>
      </c>
      <c r="G3">
        <f>IF('Dashboard M16 EEPS'!G17=0,NA(),'Dashboard M16 EEPS'!G17)</f>
        <v/>
      </c>
      <c r="H3">
        <f>IF('Dashboard M16 EEPS'!H17=0,NA(),'Dashboard M16 EEPS'!H17)</f>
        <v/>
      </c>
      <c r="I3">
        <f>IF('Dashboard M16 EEPS'!I17=0,NA(),'Dashboard M16 EEPS'!I17)</f>
        <v/>
      </c>
      <c r="J3">
        <f>IF('Dashboard M16 EEPS'!J17=0,NA(),'Dashboard M16 EEPS'!J17)</f>
        <v/>
      </c>
      <c r="K3">
        <f>IF('Dashboard M16 EEPS'!K17=0,NA(),'Dashboard M16 EEPS'!K17)</f>
        <v/>
      </c>
      <c r="L3">
        <f>IF('Dashboard M16 EEPS'!L17=0,NA(),'Dashboard M16 EEPS'!L17)</f>
        <v/>
      </c>
      <c r="M3">
        <f>IF('Dashboard M16 EEPS'!M17=0,NA(),'Dashboard M16 EEPS'!M17)</f>
        <v/>
      </c>
      <c r="N3">
        <f>IF('Dashboard M16 EEPS'!N17=0,NA(),'Dashboard M16 EEPS'!N17)</f>
        <v/>
      </c>
      <c r="O3">
        <f>IF('Dashboard M16 EEPS'!O17=0,NA(),'Dashboard M16 EEPS'!O17)</f>
        <v/>
      </c>
      <c r="P3">
        <f>IF('Dashboard M16 EEPS'!P17=0,NA(),'Dashboard M16 EEPS'!P17)</f>
        <v/>
      </c>
      <c r="Q3">
        <f>IF('Dashboard M16 EEPS'!Q17=0,NA(),'Dashboard M16 EEPS'!Q17)</f>
        <v/>
      </c>
      <c r="R3">
        <f>IF('Dashboard M16 EEPS'!R17=0,NA(),'Dashboard M16 EEPS'!R17)</f>
        <v/>
      </c>
      <c r="S3">
        <f>IF('Dashboard M16 EEPS'!S17=0,NA(),'Dashboard M16 EEPS'!S17)</f>
        <v/>
      </c>
      <c r="T3">
        <f>IF('Dashboard M16 EEPS'!T17=0,NA(),'Dashboard M16 EEPS'!T17)</f>
        <v/>
      </c>
      <c r="U3">
        <f>IF('Dashboard M16 EEPS'!U17=0,NA(),'Dashboard M16 EEPS'!U17)</f>
        <v/>
      </c>
      <c r="V3">
        <f>IF('Dashboard M16 EEPS'!V17=0,NA(),'Dashboard M16 EEPS'!V17)</f>
        <v/>
      </c>
      <c r="W3">
        <f>IF('Dashboard M16 EEPS'!W17=0,NA(),'Dashboard M16 EEPS'!W17)</f>
        <v/>
      </c>
      <c r="X3">
        <f>IF('Dashboard M16 EEPS'!X17=0,NA(),'Dashboard M16 EEPS'!X17)</f>
        <v/>
      </c>
      <c r="Y3">
        <f>IF('Dashboard M16 EEPS'!Y17=0,NA(),'Dashboard M16 EEPS'!Y17)</f>
        <v/>
      </c>
      <c r="Z3">
        <f>IF('Dashboard M16 EEPS'!Z17=0,NA(),'Dashboard M16 EEPS'!Z17)</f>
        <v/>
      </c>
      <c r="AA3">
        <f>IF('Dashboard M16 EEPS'!AA17=0,NA(),'Dashboard M16 EEPS'!AA17)</f>
        <v/>
      </c>
      <c r="AB3">
        <f>IF('Dashboard M16 EEPS'!AB17=0,NA(),'Dashboard M16 EEPS'!AB17)</f>
        <v/>
      </c>
      <c r="AC3">
        <f>IF('Dashboard M16 EEPS'!AC17=0,NA(),'Dashboard M16 EEPS'!AC17)</f>
        <v/>
      </c>
      <c r="AD3">
        <f>IF('Dashboard M16 EEPS'!AD17=0,NA(),'Dashboard M16 EEPS'!AD17)</f>
        <v/>
      </c>
      <c r="AE3">
        <f>IF('Dashboard M16 EEPS'!AE17=0,NA(),'Dashboard M16 EEPS'!AE17)</f>
        <v/>
      </c>
      <c r="AF3">
        <f>IF('Dashboard M16 EEPS'!AF17=0,NA(),'Dashboard M16 EEPS'!AF17)</f>
        <v/>
      </c>
      <c r="AG3">
        <f>IF('Dashboard M16 EEPS'!AG17=0,NA(),'Dashboard M16 EEPS'!AG17)</f>
        <v/>
      </c>
      <c r="AH3">
        <f>IF('Dashboard M16 EEPS'!AH17=0,NA(),'Dashboard M16 EEPS'!AH17)</f>
        <v/>
      </c>
      <c r="AI3">
        <f>IF('Dashboard M16 EEPS'!AI17=0,NA(),'Dashboard M16 EEPS'!AI17)</f>
        <v/>
      </c>
      <c r="AJ3">
        <f>IF('Dashboard M16 EEPS'!AJ17=0,NA(),'Dashboard M16 EEPS'!AJ17)</f>
        <v/>
      </c>
      <c r="AK3">
        <f>IF('Dashboard M16 EEPS'!AK17=0,NA(),'Dashboard M16 EEPS'!AK17)</f>
        <v/>
      </c>
      <c r="AL3">
        <f>IF('Dashboard M16 EEPS'!AL17=0,NA(),'Dashboard M16 EEPS'!AL17)</f>
        <v/>
      </c>
    </row>
    <row r="4" spans="1:38">
      <c r="C4">
        <f>D4&amp;VLOOKUP('Charts M16'!$B$2,'Charts Interactive LookupTables'!$W:$AA,5,FALSE)&amp;"Total EE"</f>
        <v/>
      </c>
      <c r="D4" t="s">
        <v>7</v>
      </c>
      <c r="F4" t="s">
        <v>3</v>
      </c>
      <c r="G4">
        <f>IF('Dashboard M16 EEPS'!G21=0,NA(),'Dashboard M16 EEPS'!G21)</f>
        <v/>
      </c>
      <c r="H4">
        <f>IF('Dashboard M16 EEPS'!H21=0,NA(),'Dashboard M16 EEPS'!H21)</f>
        <v/>
      </c>
      <c r="I4">
        <f>IF('Dashboard M16 EEPS'!I21=0,NA(),'Dashboard M16 EEPS'!I21)</f>
        <v/>
      </c>
      <c r="J4">
        <f>IF('Dashboard M16 EEPS'!J21=0,NA(),'Dashboard M16 EEPS'!J21)</f>
        <v/>
      </c>
      <c r="K4">
        <f>IF('Dashboard M16 EEPS'!K21=0,NA(),'Dashboard M16 EEPS'!K21)</f>
        <v/>
      </c>
      <c r="L4">
        <f>IF('Dashboard M16 EEPS'!L21=0,NA(),'Dashboard M16 EEPS'!L21)</f>
        <v/>
      </c>
      <c r="M4">
        <f>IF('Dashboard M16 EEPS'!M21=0,NA(),'Dashboard M16 EEPS'!M21)</f>
        <v/>
      </c>
      <c r="N4">
        <f>IF('Dashboard M16 EEPS'!N21=0,NA(),'Dashboard M16 EEPS'!N21)</f>
        <v/>
      </c>
      <c r="O4">
        <f>IF('Dashboard M16 EEPS'!O21=0,NA(),'Dashboard M16 EEPS'!O21)</f>
        <v/>
      </c>
      <c r="P4">
        <f>IF('Dashboard M16 EEPS'!P21=0,NA(),'Dashboard M16 EEPS'!P21)</f>
        <v/>
      </c>
      <c r="Q4">
        <f>IF('Dashboard M16 EEPS'!Q21=0,NA(),'Dashboard M16 EEPS'!Q21)</f>
        <v/>
      </c>
      <c r="R4">
        <f>IF('Dashboard M16 EEPS'!R21=0,NA(),'Dashboard M16 EEPS'!R21)</f>
        <v/>
      </c>
      <c r="S4">
        <f>IF('Dashboard M16 EEPS'!S21=0,NA(),'Dashboard M16 EEPS'!S21)</f>
        <v/>
      </c>
      <c r="T4">
        <f>IF('Dashboard M16 EEPS'!T21=0,NA(),'Dashboard M16 EEPS'!T21)</f>
        <v/>
      </c>
      <c r="U4">
        <f>IF('Dashboard M16 EEPS'!U21=0,NA(),'Dashboard M16 EEPS'!U21)</f>
        <v/>
      </c>
      <c r="V4">
        <f>IF('Dashboard M16 EEPS'!V21=0,NA(),'Dashboard M16 EEPS'!V21)</f>
        <v/>
      </c>
      <c r="W4">
        <f>IF('Dashboard M16 EEPS'!W21=0,NA(),'Dashboard M16 EEPS'!W21)</f>
        <v/>
      </c>
      <c r="X4">
        <f>IF('Dashboard M16 EEPS'!X21=0,NA(),'Dashboard M16 EEPS'!X21)</f>
        <v/>
      </c>
      <c r="Y4">
        <f>IF('Dashboard M16 EEPS'!Y21=0,NA(),'Dashboard M16 EEPS'!Y21)</f>
        <v/>
      </c>
      <c r="Z4">
        <f>IF('Dashboard M16 EEPS'!Z21=0,NA(),'Dashboard M16 EEPS'!Z21)</f>
        <v/>
      </c>
      <c r="AA4">
        <f>IF('Dashboard M16 EEPS'!AA21=0,NA(),'Dashboard M16 EEPS'!AA21)</f>
        <v/>
      </c>
      <c r="AB4">
        <f>IF('Dashboard M16 EEPS'!AB21=0,NA(),'Dashboard M16 EEPS'!AB21)</f>
        <v/>
      </c>
      <c r="AC4">
        <f>IF('Dashboard M16 EEPS'!AC21=0,NA(),'Dashboard M16 EEPS'!AC21)</f>
        <v/>
      </c>
      <c r="AD4">
        <f>IF('Dashboard M16 EEPS'!AD21=0,NA(),'Dashboard M16 EEPS'!AD21)</f>
        <v/>
      </c>
      <c r="AE4">
        <f>IF('Dashboard M16 EEPS'!AE21=0,NA(),'Dashboard M16 EEPS'!AE21)</f>
        <v/>
      </c>
      <c r="AF4">
        <f>IF('Dashboard M16 EEPS'!AF21=0,NA(),'Dashboard M16 EEPS'!AF21)</f>
        <v/>
      </c>
      <c r="AG4">
        <f>IF('Dashboard M16 EEPS'!AG21=0,NA(),'Dashboard M16 EEPS'!AG21)</f>
        <v/>
      </c>
      <c r="AH4">
        <f>IF('Dashboard M16 EEPS'!AH21=0,NA(),'Dashboard M16 EEPS'!AH21)</f>
        <v/>
      </c>
      <c r="AI4">
        <f>IF('Dashboard M16 EEPS'!AI21=0,NA(),'Dashboard M16 EEPS'!AI21)</f>
        <v/>
      </c>
      <c r="AJ4">
        <f>IF('Dashboard M16 EEPS'!AJ21=0,NA(),'Dashboard M16 EEPS'!AJ21)</f>
        <v/>
      </c>
      <c r="AK4">
        <f>IF('Dashboard M16 EEPS'!AK21=0,NA(),'Dashboard M16 EEPS'!AK21)</f>
        <v/>
      </c>
      <c r="AL4">
        <f>IF('Dashboard M16 EEPS'!AL21=0,NA(),'Dashboard M16 EEPS'!AL21)</f>
        <v/>
      </c>
    </row>
    <row r="5" spans="1:38">
      <c r="C5">
        <f>D5&amp;VLOOKUP('Charts M16'!$B$2,'Charts Interactive LookupTables'!$W:$AA,5,FALSE)&amp;"Total EE"</f>
        <v/>
      </c>
      <c r="D5" t="s">
        <v>8</v>
      </c>
      <c r="F5" t="s">
        <v>3</v>
      </c>
      <c r="G5">
        <f>IF('Dashboard M16 EEPS'!G25=0,NA(),'Dashboard M16 EEPS'!G25)</f>
        <v/>
      </c>
      <c r="H5">
        <f>IF('Dashboard M16 EEPS'!H25=0,NA(),'Dashboard M16 EEPS'!H25)</f>
        <v/>
      </c>
      <c r="I5">
        <f>IF('Dashboard M16 EEPS'!I25=0,NA(),'Dashboard M16 EEPS'!I25)</f>
        <v/>
      </c>
      <c r="J5">
        <f>IF('Dashboard M16 EEPS'!J25=0,NA(),'Dashboard M16 EEPS'!J25)</f>
        <v/>
      </c>
      <c r="K5">
        <f>IF('Dashboard M16 EEPS'!K25=0,NA(),'Dashboard M16 EEPS'!K25)</f>
        <v/>
      </c>
      <c r="L5">
        <f>IF('Dashboard M16 EEPS'!L25=0,NA(),'Dashboard M16 EEPS'!L25)</f>
        <v/>
      </c>
      <c r="M5">
        <f>IF('Dashboard M16 EEPS'!M25=0,NA(),'Dashboard M16 EEPS'!M25)</f>
        <v/>
      </c>
      <c r="N5">
        <f>IF('Dashboard M16 EEPS'!N25=0,NA(),'Dashboard M16 EEPS'!N25)</f>
        <v/>
      </c>
      <c r="O5">
        <f>IF('Dashboard M16 EEPS'!O25=0,NA(),'Dashboard M16 EEPS'!O25)</f>
        <v/>
      </c>
      <c r="P5">
        <f>IF('Dashboard M16 EEPS'!P25=0,NA(),'Dashboard M16 EEPS'!P25)</f>
        <v/>
      </c>
      <c r="Q5">
        <f>IF('Dashboard M16 EEPS'!Q25=0,NA(),'Dashboard M16 EEPS'!Q25)</f>
        <v/>
      </c>
      <c r="R5">
        <f>IF('Dashboard M16 EEPS'!R25=0,NA(),'Dashboard M16 EEPS'!R25)</f>
        <v/>
      </c>
      <c r="S5">
        <f>IF('Dashboard M16 EEPS'!S25=0,NA(),'Dashboard M16 EEPS'!S25)</f>
        <v/>
      </c>
      <c r="T5">
        <f>IF('Dashboard M16 EEPS'!T25=0,NA(),'Dashboard M16 EEPS'!T25)</f>
        <v/>
      </c>
      <c r="U5">
        <f>IF('Dashboard M16 EEPS'!U25=0,NA(),'Dashboard M16 EEPS'!U25)</f>
        <v/>
      </c>
      <c r="V5">
        <f>IF('Dashboard M16 EEPS'!V25=0,NA(),'Dashboard M16 EEPS'!V25)</f>
        <v/>
      </c>
      <c r="W5">
        <f>IF('Dashboard M16 EEPS'!W25=0,NA(),'Dashboard M16 EEPS'!W25)</f>
        <v/>
      </c>
      <c r="X5">
        <f>IF('Dashboard M16 EEPS'!X25=0,NA(),'Dashboard M16 EEPS'!X25)</f>
        <v/>
      </c>
      <c r="Y5">
        <f>IF('Dashboard M16 EEPS'!Y25=0,NA(),'Dashboard M16 EEPS'!Y25)</f>
        <v/>
      </c>
      <c r="Z5">
        <f>IF('Dashboard M16 EEPS'!Z25=0,NA(),'Dashboard M16 EEPS'!Z25)</f>
        <v/>
      </c>
      <c r="AA5">
        <f>IF('Dashboard M16 EEPS'!AA25=0,NA(),'Dashboard M16 EEPS'!AA25)</f>
        <v/>
      </c>
      <c r="AB5">
        <f>IF('Dashboard M16 EEPS'!AB25=0,NA(),'Dashboard M16 EEPS'!AB25)</f>
        <v/>
      </c>
      <c r="AC5">
        <f>IF('Dashboard M16 EEPS'!AC25=0,NA(),'Dashboard M16 EEPS'!AC25)</f>
        <v/>
      </c>
      <c r="AD5">
        <f>IF('Dashboard M16 EEPS'!AD25=0,NA(),'Dashboard M16 EEPS'!AD25)</f>
        <v/>
      </c>
      <c r="AE5">
        <f>IF('Dashboard M16 EEPS'!AE25=0,NA(),'Dashboard M16 EEPS'!AE25)</f>
        <v/>
      </c>
      <c r="AF5">
        <f>IF('Dashboard M16 EEPS'!AF25=0,NA(),'Dashboard M16 EEPS'!AF25)</f>
        <v/>
      </c>
      <c r="AG5">
        <f>IF('Dashboard M16 EEPS'!AG25=0,NA(),'Dashboard M16 EEPS'!AG25)</f>
        <v/>
      </c>
      <c r="AH5">
        <f>IF('Dashboard M16 EEPS'!AH25=0,NA(),'Dashboard M16 EEPS'!AH25)</f>
        <v/>
      </c>
      <c r="AI5">
        <f>IF('Dashboard M16 EEPS'!AI25=0,NA(),'Dashboard M16 EEPS'!AI25)</f>
        <v/>
      </c>
      <c r="AJ5">
        <f>IF('Dashboard M16 EEPS'!AJ25=0,NA(),'Dashboard M16 EEPS'!AJ25)</f>
        <v/>
      </c>
      <c r="AK5">
        <f>IF('Dashboard M16 EEPS'!AK25=0,NA(),'Dashboard M16 EEPS'!AK25)</f>
        <v/>
      </c>
      <c r="AL5">
        <f>IF('Dashboard M16 EEPS'!AL25=0,NA(),'Dashboard M16 EEPS'!AL25)</f>
        <v/>
      </c>
    </row>
    <row r="6" spans="1:38">
      <c r="C6">
        <f>D6&amp;VLOOKUP('Charts M16'!$B$2,'Charts Interactive LookupTables'!$W:$AA,5,FALSE)&amp;"Total EE"</f>
        <v/>
      </c>
      <c r="D6" t="s">
        <v>9</v>
      </c>
      <c r="F6" t="s">
        <v>3</v>
      </c>
      <c r="G6">
        <f>IF('Dashboard M16 EEPS'!G29=0,NA(),'Dashboard M16 EEPS'!G29)</f>
        <v/>
      </c>
      <c r="H6">
        <f>IF('Dashboard M16 EEPS'!H29=0,NA(),'Dashboard M16 EEPS'!H29)</f>
        <v/>
      </c>
      <c r="I6">
        <f>IF('Dashboard M16 EEPS'!I29=0,NA(),'Dashboard M16 EEPS'!I29)</f>
        <v/>
      </c>
      <c r="J6">
        <f>IF('Dashboard M16 EEPS'!J29=0,NA(),'Dashboard M16 EEPS'!J29)</f>
        <v/>
      </c>
      <c r="K6">
        <f>IF('Dashboard M16 EEPS'!K29=0,NA(),'Dashboard M16 EEPS'!K29)</f>
        <v/>
      </c>
      <c r="L6">
        <f>IF('Dashboard M16 EEPS'!L29=0,NA(),'Dashboard M16 EEPS'!L29)</f>
        <v/>
      </c>
      <c r="M6">
        <f>IF('Dashboard M16 EEPS'!M29=0,NA(),'Dashboard M16 EEPS'!M29)</f>
        <v/>
      </c>
      <c r="N6">
        <f>IF('Dashboard M16 EEPS'!N29=0,NA(),'Dashboard M16 EEPS'!N29)</f>
        <v/>
      </c>
      <c r="O6">
        <f>IF('Dashboard M16 EEPS'!O29=0,NA(),'Dashboard M16 EEPS'!O29)</f>
        <v/>
      </c>
      <c r="P6">
        <f>IF('Dashboard M16 EEPS'!P29=0,NA(),'Dashboard M16 EEPS'!P29)</f>
        <v/>
      </c>
      <c r="Q6">
        <f>IF('Dashboard M16 EEPS'!Q29=0,NA(),'Dashboard M16 EEPS'!Q29)</f>
        <v/>
      </c>
      <c r="R6">
        <f>IF('Dashboard M16 EEPS'!R29=0,NA(),'Dashboard M16 EEPS'!R29)</f>
        <v/>
      </c>
      <c r="S6">
        <f>IF('Dashboard M16 EEPS'!S29=0,NA(),'Dashboard M16 EEPS'!S29)</f>
        <v/>
      </c>
      <c r="T6">
        <f>IF('Dashboard M16 EEPS'!T29=0,NA(),'Dashboard M16 EEPS'!T29)</f>
        <v/>
      </c>
      <c r="U6">
        <f>IF('Dashboard M16 EEPS'!U29=0,NA(),'Dashboard M16 EEPS'!U29)</f>
        <v/>
      </c>
      <c r="V6">
        <f>IF('Dashboard M16 EEPS'!V29=0,NA(),'Dashboard M16 EEPS'!V29)</f>
        <v/>
      </c>
      <c r="W6">
        <f>IF('Dashboard M16 EEPS'!W29=0,NA(),'Dashboard M16 EEPS'!W29)</f>
        <v/>
      </c>
      <c r="X6">
        <f>IF('Dashboard M16 EEPS'!X29=0,NA(),'Dashboard M16 EEPS'!X29)</f>
        <v/>
      </c>
      <c r="Y6">
        <f>IF('Dashboard M16 EEPS'!Y29=0,NA(),'Dashboard M16 EEPS'!Y29)</f>
        <v/>
      </c>
      <c r="Z6">
        <f>IF('Dashboard M16 EEPS'!Z29=0,NA(),'Dashboard M16 EEPS'!Z29)</f>
        <v/>
      </c>
      <c r="AA6">
        <f>IF('Dashboard M16 EEPS'!AA29=0,NA(),'Dashboard M16 EEPS'!AA29)</f>
        <v/>
      </c>
      <c r="AB6">
        <f>IF('Dashboard M16 EEPS'!AB29=0,NA(),'Dashboard M16 EEPS'!AB29)</f>
        <v/>
      </c>
      <c r="AC6">
        <f>IF('Dashboard M16 EEPS'!AC29=0,NA(),'Dashboard M16 EEPS'!AC29)</f>
        <v/>
      </c>
      <c r="AD6">
        <f>IF('Dashboard M16 EEPS'!AD29=0,NA(),'Dashboard M16 EEPS'!AD29)</f>
        <v/>
      </c>
      <c r="AE6">
        <f>IF('Dashboard M16 EEPS'!AE29=0,NA(),'Dashboard M16 EEPS'!AE29)</f>
        <v/>
      </c>
      <c r="AF6">
        <f>IF('Dashboard M16 EEPS'!AF29=0,NA(),'Dashboard M16 EEPS'!AF29)</f>
        <v/>
      </c>
      <c r="AG6">
        <f>IF('Dashboard M16 EEPS'!AG29=0,NA(),'Dashboard M16 EEPS'!AG29)</f>
        <v/>
      </c>
      <c r="AH6">
        <f>IF('Dashboard M16 EEPS'!AH29=0,NA(),'Dashboard M16 EEPS'!AH29)</f>
        <v/>
      </c>
      <c r="AI6">
        <f>IF('Dashboard M16 EEPS'!AI29=0,NA(),'Dashboard M16 EEPS'!AI29)</f>
        <v/>
      </c>
      <c r="AJ6">
        <f>IF('Dashboard M16 EEPS'!AJ29=0,NA(),'Dashboard M16 EEPS'!AJ29)</f>
        <v/>
      </c>
      <c r="AK6">
        <f>IF('Dashboard M16 EEPS'!AK29=0,NA(),'Dashboard M16 EEPS'!AK29)</f>
        <v/>
      </c>
      <c r="AL6">
        <f>IF('Dashboard M16 EEPS'!AL29=0,NA(),'Dashboard M16 EEPS'!AL29)</f>
        <v/>
      </c>
    </row>
    <row r="7" spans="1:38">
      <c r="C7">
        <f>D7&amp;VLOOKUP('Charts M16'!$B$2,'Charts Interactive LookupTables'!$W:$AA,5,FALSE)&amp;"Total EE"</f>
        <v/>
      </c>
      <c r="D7" t="s">
        <v>10</v>
      </c>
      <c r="F7" t="s">
        <v>3</v>
      </c>
      <c r="G7">
        <f>IF('Dashboard M16 EEPS'!G33=0,NA(),'Dashboard M16 EEPS'!G33)</f>
        <v/>
      </c>
      <c r="H7">
        <f>IF('Dashboard M16 EEPS'!H33=0,NA(),'Dashboard M16 EEPS'!H33)</f>
        <v/>
      </c>
      <c r="I7">
        <f>IF('Dashboard M16 EEPS'!I33=0,NA(),'Dashboard M16 EEPS'!I33)</f>
        <v/>
      </c>
      <c r="J7">
        <f>IF('Dashboard M16 EEPS'!J33=0,NA(),'Dashboard M16 EEPS'!J33)</f>
        <v/>
      </c>
      <c r="K7">
        <f>IF('Dashboard M16 EEPS'!K33=0,NA(),'Dashboard M16 EEPS'!K33)</f>
        <v/>
      </c>
      <c r="L7">
        <f>IF('Dashboard M16 EEPS'!L33=0,NA(),'Dashboard M16 EEPS'!L33)</f>
        <v/>
      </c>
      <c r="M7">
        <f>IF('Dashboard M16 EEPS'!M33=0,NA(),'Dashboard M16 EEPS'!M33)</f>
        <v/>
      </c>
      <c r="N7">
        <f>IF('Dashboard M16 EEPS'!N33=0,NA(),'Dashboard M16 EEPS'!N33)</f>
        <v/>
      </c>
      <c r="O7">
        <f>IF('Dashboard M16 EEPS'!O33=0,NA(),'Dashboard M16 EEPS'!O33)</f>
        <v/>
      </c>
      <c r="P7">
        <f>IF('Dashboard M16 EEPS'!P33=0,NA(),'Dashboard M16 EEPS'!P33)</f>
        <v/>
      </c>
      <c r="Q7">
        <f>IF('Dashboard M16 EEPS'!Q33=0,NA(),'Dashboard M16 EEPS'!Q33)</f>
        <v/>
      </c>
      <c r="R7">
        <f>IF('Dashboard M16 EEPS'!R33=0,NA(),'Dashboard M16 EEPS'!R33)</f>
        <v/>
      </c>
      <c r="S7">
        <f>IF('Dashboard M16 EEPS'!S33=0,NA(),'Dashboard M16 EEPS'!S33)</f>
        <v/>
      </c>
      <c r="T7">
        <f>IF('Dashboard M16 EEPS'!T33=0,NA(),'Dashboard M16 EEPS'!T33)</f>
        <v/>
      </c>
      <c r="U7">
        <f>IF('Dashboard M16 EEPS'!U33=0,NA(),'Dashboard M16 EEPS'!U33)</f>
        <v/>
      </c>
      <c r="V7">
        <f>IF('Dashboard M16 EEPS'!V33=0,NA(),'Dashboard M16 EEPS'!V33)</f>
        <v/>
      </c>
      <c r="W7">
        <f>IF('Dashboard M16 EEPS'!W33=0,NA(),'Dashboard M16 EEPS'!W33)</f>
        <v/>
      </c>
      <c r="X7">
        <f>IF('Dashboard M16 EEPS'!X33=0,NA(),'Dashboard M16 EEPS'!X33)</f>
        <v/>
      </c>
      <c r="Y7">
        <f>IF('Dashboard M16 EEPS'!Y33=0,NA(),'Dashboard M16 EEPS'!Y33)</f>
        <v/>
      </c>
      <c r="Z7">
        <f>IF('Dashboard M16 EEPS'!Z33=0,NA(),'Dashboard M16 EEPS'!Z33)</f>
        <v/>
      </c>
      <c r="AA7">
        <f>IF('Dashboard M16 EEPS'!AA33=0,NA(),'Dashboard M16 EEPS'!AA33)</f>
        <v/>
      </c>
      <c r="AB7">
        <f>IF('Dashboard M16 EEPS'!AB33=0,NA(),'Dashboard M16 EEPS'!AB33)</f>
        <v/>
      </c>
      <c r="AC7">
        <f>IF('Dashboard M16 EEPS'!AC33=0,NA(),'Dashboard M16 EEPS'!AC33)</f>
        <v/>
      </c>
      <c r="AD7">
        <f>IF('Dashboard M16 EEPS'!AD33=0,NA(),'Dashboard M16 EEPS'!AD33)</f>
        <v/>
      </c>
      <c r="AE7">
        <f>IF('Dashboard M16 EEPS'!AE33=0,NA(),'Dashboard M16 EEPS'!AE33)</f>
        <v/>
      </c>
      <c r="AF7">
        <f>IF('Dashboard M16 EEPS'!AF33=0,NA(),'Dashboard M16 EEPS'!AF33)</f>
        <v/>
      </c>
      <c r="AG7">
        <f>IF('Dashboard M16 EEPS'!AG33=0,NA(),'Dashboard M16 EEPS'!AG33)</f>
        <v/>
      </c>
      <c r="AH7">
        <f>IF('Dashboard M16 EEPS'!AH33=0,NA(),'Dashboard M16 EEPS'!AH33)</f>
        <v/>
      </c>
      <c r="AI7">
        <f>IF('Dashboard M16 EEPS'!AI33=0,NA(),'Dashboard M16 EEPS'!AI33)</f>
        <v/>
      </c>
      <c r="AJ7">
        <f>IF('Dashboard M16 EEPS'!AJ33=0,NA(),'Dashboard M16 EEPS'!AJ33)</f>
        <v/>
      </c>
      <c r="AK7">
        <f>IF('Dashboard M16 EEPS'!AK33=0,NA(),'Dashboard M16 EEPS'!AK33)</f>
        <v/>
      </c>
      <c r="AL7">
        <f>IF('Dashboard M16 EEPS'!AL33=0,NA(),'Dashboard M16 EEPS'!AL33)</f>
        <v/>
      </c>
    </row>
    <row r="8" spans="1:38">
      <c r="A8" t="s">
        <v>11</v>
      </c>
      <c r="F8" t="s">
        <v>3</v>
      </c>
    </row>
    <row r="9" spans="1:38">
      <c r="B9" t="s">
        <v>12</v>
      </c>
      <c r="C9">
        <f>VLOOKUP('Charts M16'!B28,'Charts Interactive LookupTables'!$W:$AA,4,FALSE)</f>
        <v/>
      </c>
      <c r="F9" t="s">
        <v>3</v>
      </c>
      <c r="G9" t="s">
        <v>13</v>
      </c>
      <c r="H9" t="s">
        <v>14</v>
      </c>
    </row>
    <row r="10" spans="1:38">
      <c r="B10" t="s">
        <v>15</v>
      </c>
      <c r="C10">
        <f>$B$10&amp;D10</f>
        <v/>
      </c>
      <c r="D10" t="s">
        <v>6</v>
      </c>
      <c r="F10" t="s">
        <v>3</v>
      </c>
      <c r="G10">
        <f>INDEX('Dashboard M16 EEPS'!$A$15:$T$35,MATCH($C10,'Dashboard M16 EEPS'!$A$15:$A$35,0),MATCH($C$9,'Dashboard M16 EEPS'!$A$5:$T$5,0))</f>
        <v/>
      </c>
      <c r="H10">
        <f>INDEX('Dashboard M16 EEPS'!$A$7:$T$11,MATCH($D$10,'Dashboard M16 EEPS'!$C$7:$C$11,0),MATCH($C$9,'Dashboard M16 EEPS'!$A$5:$T$5,0))</f>
        <v/>
      </c>
    </row>
    <row r="11" spans="1:38">
      <c r="C11">
        <f>$B$10&amp;D11</f>
        <v/>
      </c>
      <c r="D11" t="s">
        <v>7</v>
      </c>
      <c r="F11" t="s">
        <v>3</v>
      </c>
      <c r="G11">
        <f>INDEX('Dashboard M16 EEPS'!$A$15:$T$35,MATCH($C11,'Dashboard M16 EEPS'!$A$15:$A$35,0),MATCH($C$9,'Dashboard M16 EEPS'!$A$5:$T$5,0))</f>
        <v/>
      </c>
      <c r="H11">
        <f>INDEX('Dashboard M16 EEPS'!$A$7:$T$11,MATCH($D$11,'Dashboard M16 EEPS'!$C$7:$C$11,0),MATCH($C$9,'Dashboard M16 EEPS'!$A$5:$T$5,0))</f>
        <v/>
      </c>
    </row>
    <row r="12" spans="1:38">
      <c r="C12">
        <f>$B$10&amp;D12</f>
        <v/>
      </c>
      <c r="D12" t="s">
        <v>8</v>
      </c>
      <c r="F12" t="s">
        <v>3</v>
      </c>
      <c r="G12">
        <f>INDEX('Dashboard M16 EEPS'!$A$15:$T$35,MATCH($C12,'Dashboard M16 EEPS'!$A$15:$A$35,0),MATCH($C$9,'Dashboard M16 EEPS'!$A$5:$T$5,0))</f>
        <v/>
      </c>
      <c r="H12">
        <f>INDEX('Dashboard M16 EEPS'!$A$7:$T$11,MATCH($D$12,'Dashboard M16 EEPS'!$C$7:$C$11,0),MATCH($C$9,'Dashboard M16 EEPS'!$A$5:$T$5,0))</f>
        <v/>
      </c>
    </row>
    <row r="13" spans="1:38">
      <c r="C13">
        <f>$B$10&amp;D13</f>
        <v/>
      </c>
      <c r="D13" t="s">
        <v>9</v>
      </c>
      <c r="F13" t="s">
        <v>3</v>
      </c>
      <c r="G13">
        <f>INDEX('Dashboard M16 EEPS'!$A$15:$T$35,MATCH($C13,'Dashboard M16 EEPS'!$A$15:$A$35,0),MATCH($C$9,'Dashboard M16 EEPS'!$A$5:$T$5,0))</f>
        <v/>
      </c>
      <c r="H13">
        <f>INDEX('Dashboard M16 EEPS'!$A$7:$T$11,MATCH($D$13,'Dashboard M16 EEPS'!$C$7:$C$11,0),MATCH($C$9,'Dashboard M16 EEPS'!$A$5:$T$5,0))</f>
        <v/>
      </c>
    </row>
    <row r="14" spans="1:38">
      <c r="C14">
        <f>$B$10&amp;D14</f>
        <v/>
      </c>
      <c r="D14" t="s">
        <v>10</v>
      </c>
      <c r="F14" t="s">
        <v>3</v>
      </c>
      <c r="G14">
        <f>INDEX('Dashboard M16 EEPS'!$A$15:$T$35,MATCH($C14,'Dashboard M16 EEPS'!$A$15:$A$35,0),MATCH($C$9,'Dashboard M16 EEPS'!$A$5:$T$5,0))</f>
        <v/>
      </c>
      <c r="H14">
        <f>INDEX('Dashboard M16 EEPS'!$A$7:$T$11,MATCH($D$14,'Dashboard M16 EEPS'!$C$7:$C$11,0),MATCH($C$9,'Dashboard M16 EEPS'!$A$5:$T$5,0))</f>
        <v/>
      </c>
    </row>
    <row r="15" spans="1:38">
      <c r="A15" t="s">
        <v>16</v>
      </c>
      <c r="C15">
        <f>VLOOKUP('Charts M16'!B3,'Charts Interactive LookupTables'!$W:$AA,2,FALSE)</f>
        <v/>
      </c>
      <c r="D15">
        <f>IF(OR($C$15="Total",$C$15="HECO"),"HECO",NA())</f>
        <v/>
      </c>
      <c r="F15" t="s">
        <v>3</v>
      </c>
      <c r="G15">
        <f>G3</f>
        <v/>
      </c>
      <c r="H15">
        <f>H3</f>
        <v/>
      </c>
      <c r="I15">
        <f>I3</f>
        <v/>
      </c>
      <c r="J15">
        <f>J3</f>
        <v/>
      </c>
      <c r="K15">
        <f>K3</f>
        <v/>
      </c>
      <c r="L15">
        <f>L3</f>
        <v/>
      </c>
      <c r="M15">
        <f>M3</f>
        <v/>
      </c>
      <c r="N15">
        <f>N3</f>
        <v/>
      </c>
      <c r="O15">
        <f>O3</f>
        <v/>
      </c>
      <c r="P15">
        <f>P3</f>
        <v/>
      </c>
      <c r="Q15">
        <f>Q3</f>
        <v/>
      </c>
      <c r="R15">
        <f>R3</f>
        <v/>
      </c>
      <c r="S15">
        <f>S3</f>
        <v/>
      </c>
      <c r="T15">
        <f>T3</f>
        <v/>
      </c>
      <c r="U15">
        <f>U3</f>
        <v/>
      </c>
      <c r="V15">
        <f>V3</f>
        <v/>
      </c>
      <c r="W15">
        <f>W3</f>
        <v/>
      </c>
      <c r="X15">
        <f>X3</f>
        <v/>
      </c>
      <c r="Y15">
        <f>Y3</f>
        <v/>
      </c>
      <c r="Z15">
        <f>Z3</f>
        <v/>
      </c>
      <c r="AA15">
        <f>AA3</f>
        <v/>
      </c>
      <c r="AB15">
        <f>AB3</f>
        <v/>
      </c>
      <c r="AC15">
        <f>AC3</f>
        <v/>
      </c>
      <c r="AD15">
        <f>AD3</f>
        <v/>
      </c>
      <c r="AE15">
        <f>AE3</f>
        <v/>
      </c>
      <c r="AF15">
        <f>AF3</f>
        <v/>
      </c>
      <c r="AG15">
        <f>AG3</f>
        <v/>
      </c>
      <c r="AH15">
        <f>AH3</f>
        <v/>
      </c>
      <c r="AI15">
        <f>AI3</f>
        <v/>
      </c>
      <c r="AJ15">
        <f>AJ3</f>
        <v/>
      </c>
      <c r="AK15">
        <f>AK3</f>
        <v/>
      </c>
      <c r="AL15">
        <f>AL3</f>
        <v/>
      </c>
    </row>
    <row r="16" spans="1:38">
      <c r="D16">
        <f>IF(OR($C$15="Total",$C$15="HELCO"),"HELCO",NA())</f>
        <v/>
      </c>
      <c r="F16" t="s">
        <v>3</v>
      </c>
      <c r="G16">
        <f>G4</f>
        <v/>
      </c>
      <c r="H16">
        <f>H4</f>
        <v/>
      </c>
      <c r="I16">
        <f>I4</f>
        <v/>
      </c>
      <c r="J16">
        <f>J4</f>
        <v/>
      </c>
      <c r="K16">
        <f>K4</f>
        <v/>
      </c>
      <c r="L16">
        <f>L4</f>
        <v/>
      </c>
      <c r="M16">
        <f>M4</f>
        <v/>
      </c>
      <c r="N16">
        <f>N4</f>
        <v/>
      </c>
      <c r="O16">
        <f>O4</f>
        <v/>
      </c>
      <c r="P16">
        <f>P4</f>
        <v/>
      </c>
      <c r="Q16">
        <f>Q4</f>
        <v/>
      </c>
      <c r="R16">
        <f>R4</f>
        <v/>
      </c>
      <c r="S16">
        <f>S4</f>
        <v/>
      </c>
      <c r="T16">
        <f>T4</f>
        <v/>
      </c>
      <c r="U16">
        <f>U4</f>
        <v/>
      </c>
      <c r="V16">
        <f>V4</f>
        <v/>
      </c>
      <c r="W16">
        <f>W4</f>
        <v/>
      </c>
      <c r="X16">
        <f>X4</f>
        <v/>
      </c>
      <c r="Y16">
        <f>Y4</f>
        <v/>
      </c>
      <c r="Z16">
        <f>Z4</f>
        <v/>
      </c>
      <c r="AA16">
        <f>AA4</f>
        <v/>
      </c>
      <c r="AB16">
        <f>AB4</f>
        <v/>
      </c>
      <c r="AC16">
        <f>AC4</f>
        <v/>
      </c>
      <c r="AD16">
        <f>AD4</f>
        <v/>
      </c>
      <c r="AE16">
        <f>AE4</f>
        <v/>
      </c>
      <c r="AF16">
        <f>AF4</f>
        <v/>
      </c>
      <c r="AG16">
        <f>AG4</f>
        <v/>
      </c>
      <c r="AH16">
        <f>AH4</f>
        <v/>
      </c>
      <c r="AI16">
        <f>AI4</f>
        <v/>
      </c>
      <c r="AJ16">
        <f>AJ4</f>
        <v/>
      </c>
      <c r="AK16">
        <f>AK4</f>
        <v/>
      </c>
      <c r="AL16">
        <f>AL4</f>
        <v/>
      </c>
    </row>
    <row r="17" spans="1:38">
      <c r="D17">
        <f>IF(OR($C$15="Total",$C$15="MECO"),"MECO",NA())</f>
        <v/>
      </c>
      <c r="F17" t="s">
        <v>3</v>
      </c>
      <c r="G17">
        <f>G5</f>
        <v/>
      </c>
      <c r="H17">
        <f>H5</f>
        <v/>
      </c>
      <c r="I17">
        <f>I5</f>
        <v/>
      </c>
      <c r="J17">
        <f>J5</f>
        <v/>
      </c>
      <c r="K17">
        <f>K5</f>
        <v/>
      </c>
      <c r="L17">
        <f>L5</f>
        <v/>
      </c>
      <c r="M17">
        <f>M5</f>
        <v/>
      </c>
      <c r="N17">
        <f>N5</f>
        <v/>
      </c>
      <c r="O17">
        <f>O5</f>
        <v/>
      </c>
      <c r="P17">
        <f>P5</f>
        <v/>
      </c>
      <c r="Q17">
        <f>Q5</f>
        <v/>
      </c>
      <c r="R17">
        <f>R5</f>
        <v/>
      </c>
      <c r="S17">
        <f>S5</f>
        <v/>
      </c>
      <c r="T17">
        <f>T5</f>
        <v/>
      </c>
      <c r="U17">
        <f>U5</f>
        <v/>
      </c>
      <c r="V17">
        <f>V5</f>
        <v/>
      </c>
      <c r="W17">
        <f>W5</f>
        <v/>
      </c>
      <c r="X17">
        <f>X5</f>
        <v/>
      </c>
      <c r="Y17">
        <f>Y5</f>
        <v/>
      </c>
      <c r="Z17">
        <f>Z5</f>
        <v/>
      </c>
      <c r="AA17">
        <f>AA5</f>
        <v/>
      </c>
      <c r="AB17">
        <f>AB5</f>
        <v/>
      </c>
      <c r="AC17">
        <f>AC5</f>
        <v/>
      </c>
      <c r="AD17">
        <f>AD5</f>
        <v/>
      </c>
      <c r="AE17">
        <f>AE5</f>
        <v/>
      </c>
      <c r="AF17">
        <f>AF5</f>
        <v/>
      </c>
      <c r="AG17">
        <f>AG5</f>
        <v/>
      </c>
      <c r="AH17">
        <f>AH5</f>
        <v/>
      </c>
      <c r="AI17">
        <f>AI5</f>
        <v/>
      </c>
      <c r="AJ17">
        <f>AJ5</f>
        <v/>
      </c>
      <c r="AK17">
        <f>AK5</f>
        <v/>
      </c>
      <c r="AL17">
        <f>AL5</f>
        <v/>
      </c>
    </row>
    <row r="18" spans="1:38">
      <c r="D18">
        <f>IF(OR($C$15="Total",$C$15="KIUC"),"KIUC",NA())</f>
        <v/>
      </c>
      <c r="F18" t="s">
        <v>3</v>
      </c>
      <c r="G18">
        <f>G6</f>
        <v/>
      </c>
      <c r="H18">
        <f>H6</f>
        <v/>
      </c>
      <c r="I18">
        <f>I6</f>
        <v/>
      </c>
      <c r="J18">
        <f>J6</f>
        <v/>
      </c>
      <c r="K18">
        <f>K6</f>
        <v/>
      </c>
      <c r="L18">
        <f>L6</f>
        <v/>
      </c>
      <c r="M18">
        <f>M6</f>
        <v/>
      </c>
      <c r="N18">
        <f>N6</f>
        <v/>
      </c>
      <c r="O18">
        <f>O6</f>
        <v/>
      </c>
      <c r="P18">
        <f>P6</f>
        <v/>
      </c>
      <c r="Q18">
        <f>Q6</f>
        <v/>
      </c>
      <c r="R18">
        <f>R6</f>
        <v/>
      </c>
      <c r="S18">
        <f>S6</f>
        <v/>
      </c>
      <c r="T18">
        <f>T6</f>
        <v/>
      </c>
      <c r="U18">
        <f>U6</f>
        <v/>
      </c>
      <c r="V18">
        <f>V6</f>
        <v/>
      </c>
      <c r="W18">
        <f>W6</f>
        <v/>
      </c>
      <c r="X18">
        <f>X6</f>
        <v/>
      </c>
      <c r="Y18">
        <f>Y6</f>
        <v/>
      </c>
      <c r="Z18">
        <f>Z6</f>
        <v/>
      </c>
      <c r="AA18">
        <f>AA6</f>
        <v/>
      </c>
      <c r="AB18">
        <f>AB6</f>
        <v/>
      </c>
      <c r="AC18">
        <f>AC6</f>
        <v/>
      </c>
      <c r="AD18">
        <f>AD6</f>
        <v/>
      </c>
      <c r="AE18">
        <f>AE6</f>
        <v/>
      </c>
      <c r="AF18">
        <f>AF6</f>
        <v/>
      </c>
      <c r="AG18">
        <f>AG6</f>
        <v/>
      </c>
      <c r="AH18">
        <f>AH6</f>
        <v/>
      </c>
      <c r="AI18">
        <f>AI6</f>
        <v/>
      </c>
      <c r="AJ18">
        <f>AJ6</f>
        <v/>
      </c>
      <c r="AK18">
        <f>AK6</f>
        <v/>
      </c>
      <c r="AL18">
        <f>AL6</f>
        <v/>
      </c>
    </row>
    <row r="19" spans="1:38">
      <c r="D19">
        <f>IF(OR($C$15="Total",$C$15="Total"),"Total",NA())</f>
        <v/>
      </c>
      <c r="F19" t="s">
        <v>3</v>
      </c>
      <c r="G19">
        <f>G7</f>
        <v/>
      </c>
      <c r="H19">
        <f>H7</f>
        <v/>
      </c>
      <c r="I19">
        <f>I7</f>
        <v/>
      </c>
      <c r="J19">
        <f>J7</f>
        <v/>
      </c>
      <c r="K19">
        <f>K7</f>
        <v/>
      </c>
      <c r="L19">
        <f>L7</f>
        <v/>
      </c>
      <c r="M19">
        <f>M7</f>
        <v/>
      </c>
      <c r="N19">
        <f>N7</f>
        <v/>
      </c>
      <c r="O19">
        <f>O7</f>
        <v/>
      </c>
      <c r="P19">
        <f>P7</f>
        <v/>
      </c>
      <c r="Q19">
        <f>Q7</f>
        <v/>
      </c>
      <c r="R19">
        <f>R7</f>
        <v/>
      </c>
      <c r="S19">
        <f>S7</f>
        <v/>
      </c>
      <c r="T19">
        <f>T7</f>
        <v/>
      </c>
      <c r="U19">
        <f>U7</f>
        <v/>
      </c>
      <c r="V19">
        <f>V7</f>
        <v/>
      </c>
      <c r="W19">
        <f>W7</f>
        <v/>
      </c>
      <c r="X19">
        <f>X7</f>
        <v/>
      </c>
      <c r="Y19">
        <f>Y7</f>
        <v/>
      </c>
      <c r="Z19">
        <f>Z7</f>
        <v/>
      </c>
      <c r="AA19">
        <f>AA7</f>
        <v/>
      </c>
      <c r="AB19">
        <f>AB7</f>
        <v/>
      </c>
      <c r="AC19">
        <f>AC7</f>
        <v/>
      </c>
      <c r="AD19">
        <f>AD7</f>
        <v/>
      </c>
      <c r="AE19">
        <f>AE7</f>
        <v/>
      </c>
      <c r="AF19">
        <f>AF7</f>
        <v/>
      </c>
      <c r="AG19">
        <f>AG7</f>
        <v/>
      </c>
      <c r="AH19">
        <f>AH7</f>
        <v/>
      </c>
      <c r="AI19">
        <f>AI7</f>
        <v/>
      </c>
      <c r="AJ19">
        <f>AJ7</f>
        <v/>
      </c>
      <c r="AK19">
        <f>AK7</f>
        <v/>
      </c>
      <c r="AL19">
        <f>AL7</f>
        <v/>
      </c>
    </row>
  </sheetData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tabColor rgb="00D9D9D9"/>
    <outlinePr summaryBelow="1" summaryRight="1"/>
    <pageSetUpPr/>
  </sheetPr>
  <dimension ref="A1:AL34"/>
  <sheetViews>
    <sheetView workbookViewId="0">
      <selection activeCell="A1" sqref="A1"/>
    </sheetView>
  </sheetViews>
  <sheetFormatPr baseColWidth="10" defaultRowHeight="15"/>
  <sheetData>
    <row r="1" spans="1:38">
      <c r="A1" t="s">
        <v>17</v>
      </c>
    </row>
    <row r="2" spans="1:38">
      <c r="A2" t="s">
        <v>18</v>
      </c>
    </row>
    <row r="3" spans="1:38">
      <c r="A3" t="s">
        <v>19</v>
      </c>
      <c r="T3" t="n">
        <v>30</v>
      </c>
    </row>
    <row r="4" spans="1:38">
      <c r="A4" t="s">
        <v>20</v>
      </c>
      <c r="T4" t="n">
        <v>30</v>
      </c>
    </row>
    <row r="5" spans="1:38">
      <c r="D5" t="s">
        <v>1</v>
      </c>
      <c r="E5" t="s">
        <v>2</v>
      </c>
      <c r="F5" t="s">
        <v>3</v>
      </c>
      <c r="G5" t="n">
        <v>1999</v>
      </c>
      <c r="H5" t="n">
        <v>2000</v>
      </c>
      <c r="I5" t="n">
        <v>2001</v>
      </c>
      <c r="J5" t="n">
        <v>2002</v>
      </c>
      <c r="K5" t="n">
        <v>2003</v>
      </c>
      <c r="L5" t="n">
        <v>2004</v>
      </c>
      <c r="M5" t="n">
        <v>2005</v>
      </c>
      <c r="N5" t="n">
        <v>2006</v>
      </c>
      <c r="O5" t="n">
        <v>2007</v>
      </c>
      <c r="P5" t="n">
        <v>2008</v>
      </c>
      <c r="Q5" t="n">
        <v>2009</v>
      </c>
      <c r="R5" t="n">
        <v>2010</v>
      </c>
      <c r="S5" t="n">
        <v>2011</v>
      </c>
      <c r="T5" t="n">
        <v>2012</v>
      </c>
      <c r="U5" t="n">
        <v>2013</v>
      </c>
      <c r="V5" t="n">
        <v>2014</v>
      </c>
      <c r="W5" t="n">
        <v>2015</v>
      </c>
      <c r="X5" t="n">
        <v>2016</v>
      </c>
      <c r="Y5" t="n">
        <v>2017</v>
      </c>
      <c r="Z5" t="n">
        <v>2018</v>
      </c>
      <c r="AA5" t="n">
        <v>2019</v>
      </c>
      <c r="AB5" t="n">
        <v>2020</v>
      </c>
      <c r="AC5" t="n">
        <v>2021</v>
      </c>
      <c r="AD5" t="n">
        <v>2022</v>
      </c>
      <c r="AE5" t="n">
        <v>2023</v>
      </c>
      <c r="AF5" t="n">
        <v>2024</v>
      </c>
      <c r="AG5" t="n">
        <v>2025</v>
      </c>
      <c r="AH5" t="n">
        <v>2026</v>
      </c>
      <c r="AI5" t="n">
        <v>2027</v>
      </c>
      <c r="AJ5" t="n">
        <v>2028</v>
      </c>
      <c r="AK5" t="n">
        <v>2029</v>
      </c>
      <c r="AL5" t="n">
        <v>2030</v>
      </c>
    </row>
    <row r="6" spans="1:38">
      <c r="A6" t="s">
        <v>21</v>
      </c>
    </row>
    <row r="7" spans="1:38">
      <c r="A7">
        <f>CONCATENATE(C7,B7)</f>
        <v/>
      </c>
      <c r="B7" t="s">
        <v>22</v>
      </c>
      <c r="C7" t="s">
        <v>6</v>
      </c>
      <c r="D7" t="s">
        <v>23</v>
      </c>
      <c r="E7" t="s">
        <v>24</v>
      </c>
      <c r="G7">
        <f>'Input RPS'!G125</f>
        <v/>
      </c>
      <c r="H7">
        <f>'Input RPS'!H125</f>
        <v/>
      </c>
      <c r="I7">
        <f>'Input RPS'!I125</f>
        <v/>
      </c>
      <c r="J7">
        <f>'Input RPS'!J125</f>
        <v/>
      </c>
      <c r="K7">
        <f>'Input RPS'!K125</f>
        <v/>
      </c>
      <c r="L7">
        <f>'Input RPS'!L125</f>
        <v/>
      </c>
      <c r="M7">
        <f>'Input RPS'!M125</f>
        <v/>
      </c>
      <c r="N7">
        <f>'Input RPS'!N125</f>
        <v/>
      </c>
      <c r="O7">
        <f>'Input RPS'!O125</f>
        <v/>
      </c>
      <c r="P7">
        <f>'Input RPS'!P125</f>
        <v/>
      </c>
      <c r="Q7">
        <f>'Input RPS'!Q125</f>
        <v/>
      </c>
      <c r="R7">
        <f>'Input RPS'!R125</f>
        <v/>
      </c>
      <c r="S7">
        <f>'Input RPS'!S125</f>
        <v/>
      </c>
      <c r="T7">
        <f>'Input RPS'!T125</f>
        <v/>
      </c>
      <c r="U7">
        <f>'Input RPS'!U125</f>
        <v/>
      </c>
      <c r="V7">
        <f>'Input RPS'!V125</f>
        <v/>
      </c>
      <c r="W7">
        <f>'Input RPS'!W125</f>
        <v/>
      </c>
      <c r="X7">
        <f>'Input RPS'!X125</f>
        <v/>
      </c>
      <c r="Y7">
        <f>'Input RPS'!Y125</f>
        <v/>
      </c>
      <c r="Z7">
        <f>'Input RPS'!Z125</f>
        <v/>
      </c>
      <c r="AA7">
        <f>'Input RPS'!AA125</f>
        <v/>
      </c>
      <c r="AB7">
        <f>'Input RPS'!AB125</f>
        <v/>
      </c>
      <c r="AC7">
        <f>'Input RPS'!AC125</f>
        <v/>
      </c>
      <c r="AD7">
        <f>'Input RPS'!AD125</f>
        <v/>
      </c>
      <c r="AE7">
        <f>'Input RPS'!AE125</f>
        <v/>
      </c>
      <c r="AF7">
        <f>'Input RPS'!AF125</f>
        <v/>
      </c>
      <c r="AG7">
        <f>'Input RPS'!AG125</f>
        <v/>
      </c>
      <c r="AH7">
        <f>'Input RPS'!AH125</f>
        <v/>
      </c>
      <c r="AI7">
        <f>'Input RPS'!AI125</f>
        <v/>
      </c>
      <c r="AJ7">
        <f>'Input RPS'!AJ125</f>
        <v/>
      </c>
      <c r="AK7">
        <f>'Input RPS'!AK125</f>
        <v/>
      </c>
      <c r="AL7">
        <f>'Input RPS'!AL125</f>
        <v/>
      </c>
    </row>
    <row r="8" spans="1:38">
      <c r="A8">
        <f>CONCATENATE(C8,B8)</f>
        <v/>
      </c>
      <c r="B8" t="s">
        <v>22</v>
      </c>
      <c r="C8" t="s">
        <v>7</v>
      </c>
      <c r="D8" t="s">
        <v>23</v>
      </c>
      <c r="E8" t="s">
        <v>24</v>
      </c>
      <c r="G8">
        <f>'Input RPS'!G126</f>
        <v/>
      </c>
      <c r="H8">
        <f>'Input RPS'!H126</f>
        <v/>
      </c>
      <c r="I8">
        <f>'Input RPS'!I126</f>
        <v/>
      </c>
      <c r="J8">
        <f>'Input RPS'!J126</f>
        <v/>
      </c>
      <c r="K8">
        <f>'Input RPS'!K126</f>
        <v/>
      </c>
      <c r="L8">
        <f>'Input RPS'!L126</f>
        <v/>
      </c>
      <c r="M8">
        <f>'Input RPS'!M126</f>
        <v/>
      </c>
      <c r="N8">
        <f>'Input RPS'!N126</f>
        <v/>
      </c>
      <c r="O8">
        <f>'Input RPS'!O126</f>
        <v/>
      </c>
      <c r="P8">
        <f>'Input RPS'!P126</f>
        <v/>
      </c>
      <c r="Q8">
        <f>'Input RPS'!Q126</f>
        <v/>
      </c>
      <c r="R8">
        <f>'Input RPS'!R126</f>
        <v/>
      </c>
      <c r="S8">
        <f>'Input RPS'!S126</f>
        <v/>
      </c>
      <c r="T8">
        <f>'Input RPS'!T126</f>
        <v/>
      </c>
      <c r="U8">
        <f>'Input RPS'!U126</f>
        <v/>
      </c>
      <c r="V8">
        <f>'Input RPS'!V126</f>
        <v/>
      </c>
      <c r="W8">
        <f>'Input RPS'!W126</f>
        <v/>
      </c>
      <c r="X8">
        <f>'Input RPS'!X126</f>
        <v/>
      </c>
      <c r="Y8">
        <f>'Input RPS'!Y126</f>
        <v/>
      </c>
      <c r="Z8">
        <f>'Input RPS'!Z126</f>
        <v/>
      </c>
      <c r="AA8">
        <f>'Input RPS'!AA126</f>
        <v/>
      </c>
      <c r="AB8">
        <f>'Input RPS'!AB126</f>
        <v/>
      </c>
      <c r="AC8">
        <f>'Input RPS'!AC126</f>
        <v/>
      </c>
      <c r="AD8">
        <f>'Input RPS'!AD126</f>
        <v/>
      </c>
      <c r="AE8">
        <f>'Input RPS'!AE126</f>
        <v/>
      </c>
      <c r="AF8">
        <f>'Input RPS'!AF126</f>
        <v/>
      </c>
      <c r="AG8">
        <f>'Input RPS'!AG126</f>
        <v/>
      </c>
      <c r="AH8">
        <f>'Input RPS'!AH126</f>
        <v/>
      </c>
      <c r="AI8">
        <f>'Input RPS'!AI126</f>
        <v/>
      </c>
      <c r="AJ8">
        <f>'Input RPS'!AJ126</f>
        <v/>
      </c>
      <c r="AK8">
        <f>'Input RPS'!AK126</f>
        <v/>
      </c>
      <c r="AL8">
        <f>'Input RPS'!AL126</f>
        <v/>
      </c>
    </row>
    <row r="9" spans="1:38">
      <c r="A9">
        <f>CONCATENATE(C9,B9)</f>
        <v/>
      </c>
      <c r="B9" t="s">
        <v>22</v>
      </c>
      <c r="C9" t="s">
        <v>8</v>
      </c>
      <c r="D9" t="s">
        <v>23</v>
      </c>
      <c r="E9" t="s">
        <v>24</v>
      </c>
      <c r="G9">
        <f>'Input RPS'!G127</f>
        <v/>
      </c>
      <c r="H9">
        <f>'Input RPS'!H127</f>
        <v/>
      </c>
      <c r="I9">
        <f>'Input RPS'!I127</f>
        <v/>
      </c>
      <c r="J9">
        <f>'Input RPS'!J127</f>
        <v/>
      </c>
      <c r="K9">
        <f>'Input RPS'!K127</f>
        <v/>
      </c>
      <c r="L9">
        <f>'Input RPS'!L127</f>
        <v/>
      </c>
      <c r="M9">
        <f>'Input RPS'!M127</f>
        <v/>
      </c>
      <c r="N9">
        <f>'Input RPS'!N127</f>
        <v/>
      </c>
      <c r="O9">
        <f>'Input RPS'!O127</f>
        <v/>
      </c>
      <c r="P9">
        <f>'Input RPS'!P127</f>
        <v/>
      </c>
      <c r="Q9">
        <f>'Input RPS'!Q127</f>
        <v/>
      </c>
      <c r="R9">
        <f>'Input RPS'!R127</f>
        <v/>
      </c>
      <c r="S9">
        <f>'Input RPS'!S127</f>
        <v/>
      </c>
      <c r="T9">
        <f>'Input RPS'!T127</f>
        <v/>
      </c>
      <c r="U9">
        <f>'Input RPS'!U127</f>
        <v/>
      </c>
      <c r="V9">
        <f>'Input RPS'!V127</f>
        <v/>
      </c>
      <c r="W9">
        <f>'Input RPS'!W127</f>
        <v/>
      </c>
      <c r="X9">
        <f>'Input RPS'!X127</f>
        <v/>
      </c>
      <c r="Y9">
        <f>'Input RPS'!Y127</f>
        <v/>
      </c>
      <c r="Z9">
        <f>'Input RPS'!Z127</f>
        <v/>
      </c>
      <c r="AA9">
        <f>'Input RPS'!AA127</f>
        <v/>
      </c>
      <c r="AB9">
        <f>'Input RPS'!AB127</f>
        <v/>
      </c>
      <c r="AC9">
        <f>'Input RPS'!AC127</f>
        <v/>
      </c>
      <c r="AD9">
        <f>'Input RPS'!AD127</f>
        <v/>
      </c>
      <c r="AE9">
        <f>'Input RPS'!AE127</f>
        <v/>
      </c>
      <c r="AF9">
        <f>'Input RPS'!AF127</f>
        <v/>
      </c>
      <c r="AG9">
        <f>'Input RPS'!AG127</f>
        <v/>
      </c>
      <c r="AH9">
        <f>'Input RPS'!AH127</f>
        <v/>
      </c>
      <c r="AI9">
        <f>'Input RPS'!AI127</f>
        <v/>
      </c>
      <c r="AJ9">
        <f>'Input RPS'!AJ127</f>
        <v/>
      </c>
      <c r="AK9">
        <f>'Input RPS'!AK127</f>
        <v/>
      </c>
      <c r="AL9">
        <f>'Input RPS'!AL127</f>
        <v/>
      </c>
    </row>
    <row r="10" spans="1:38">
      <c r="A10">
        <f>CONCATENATE(C10,B10)</f>
        <v/>
      </c>
      <c r="B10" t="s">
        <v>22</v>
      </c>
      <c r="C10" t="s">
        <v>9</v>
      </c>
      <c r="D10" t="s">
        <v>23</v>
      </c>
      <c r="E10" t="s">
        <v>25</v>
      </c>
      <c r="G10">
        <f>'Input RPS'!G128</f>
        <v/>
      </c>
      <c r="H10">
        <f>'Input RPS'!H128</f>
        <v/>
      </c>
      <c r="I10">
        <f>'Input RPS'!I128</f>
        <v/>
      </c>
      <c r="J10">
        <f>'Input RPS'!J128</f>
        <v/>
      </c>
      <c r="K10">
        <f>'Input RPS'!K128</f>
        <v/>
      </c>
      <c r="L10">
        <f>'Input RPS'!L128</f>
        <v/>
      </c>
      <c r="M10">
        <f>'Input RPS'!M128</f>
        <v/>
      </c>
      <c r="N10">
        <f>'Input RPS'!N128</f>
        <v/>
      </c>
      <c r="O10">
        <f>'Input RPS'!O128</f>
        <v/>
      </c>
      <c r="P10">
        <f>'Input RPS'!P128</f>
        <v/>
      </c>
      <c r="Q10">
        <f>'Input RPS'!Q128</f>
        <v/>
      </c>
      <c r="R10">
        <f>'Input RPS'!R128</f>
        <v/>
      </c>
      <c r="S10">
        <f>'Input RPS'!S128</f>
        <v/>
      </c>
      <c r="T10">
        <f>'Input RPS'!T128</f>
        <v/>
      </c>
      <c r="U10">
        <f>'Input RPS'!U128</f>
        <v/>
      </c>
      <c r="V10">
        <f>'Input RPS'!V128</f>
        <v/>
      </c>
      <c r="W10">
        <f>'Input RPS'!W128</f>
        <v/>
      </c>
      <c r="X10">
        <f>'Input RPS'!X128</f>
        <v/>
      </c>
      <c r="Y10">
        <f>'Input RPS'!Y128</f>
        <v/>
      </c>
      <c r="Z10">
        <f>'Input RPS'!Z128</f>
        <v/>
      </c>
      <c r="AA10">
        <f>'Input RPS'!AA128</f>
        <v/>
      </c>
      <c r="AB10">
        <f>'Input RPS'!AB128</f>
        <v/>
      </c>
      <c r="AC10">
        <f>'Input RPS'!AC128</f>
        <v/>
      </c>
      <c r="AD10">
        <f>'Input RPS'!AD128</f>
        <v/>
      </c>
      <c r="AE10">
        <f>'Input RPS'!AE128</f>
        <v/>
      </c>
      <c r="AF10">
        <f>'Input RPS'!AF128</f>
        <v/>
      </c>
      <c r="AG10">
        <f>'Input RPS'!AG128</f>
        <v/>
      </c>
      <c r="AH10">
        <f>'Input RPS'!AH128</f>
        <v/>
      </c>
      <c r="AI10">
        <f>'Input RPS'!AI128</f>
        <v/>
      </c>
      <c r="AJ10">
        <f>'Input RPS'!AJ128</f>
        <v/>
      </c>
      <c r="AK10">
        <f>'Input RPS'!AK128</f>
        <v/>
      </c>
      <c r="AL10">
        <f>'Input RPS'!AL128</f>
        <v/>
      </c>
    </row>
    <row r="11" spans="1:38">
      <c r="A11">
        <f>CONCATENATE(C11,B11)</f>
        <v/>
      </c>
      <c r="B11" t="s">
        <v>22</v>
      </c>
      <c r="C11" t="s">
        <v>10</v>
      </c>
      <c r="D11" t="s">
        <v>23</v>
      </c>
      <c r="G11">
        <f>'Input RPS'!G129</f>
        <v/>
      </c>
      <c r="H11">
        <f>'Input RPS'!H129</f>
        <v/>
      </c>
      <c r="I11">
        <f>'Input RPS'!I129</f>
        <v/>
      </c>
      <c r="J11">
        <f>'Input RPS'!J129</f>
        <v/>
      </c>
      <c r="K11">
        <f>'Input RPS'!K129</f>
        <v/>
      </c>
      <c r="L11">
        <f>'Input RPS'!L129</f>
        <v/>
      </c>
      <c r="M11">
        <f>'Input RPS'!M129</f>
        <v/>
      </c>
      <c r="N11">
        <f>'Input RPS'!N129</f>
        <v/>
      </c>
      <c r="O11">
        <f>'Input RPS'!O129</f>
        <v/>
      </c>
      <c r="P11">
        <f>'Input RPS'!P129</f>
        <v/>
      </c>
      <c r="Q11">
        <f>'Input RPS'!Q129</f>
        <v/>
      </c>
      <c r="R11">
        <f>'Input RPS'!R129</f>
        <v/>
      </c>
      <c r="S11">
        <f>'Input RPS'!S129</f>
        <v/>
      </c>
      <c r="T11">
        <f>'Input RPS'!T129</f>
        <v/>
      </c>
      <c r="U11">
        <f>'Input RPS'!U129</f>
        <v/>
      </c>
      <c r="V11">
        <f>'Input RPS'!V129</f>
        <v/>
      </c>
      <c r="W11">
        <f>'Input RPS'!W129</f>
        <v/>
      </c>
      <c r="X11">
        <f>'Input RPS'!X129</f>
        <v/>
      </c>
      <c r="Y11">
        <f>'Input RPS'!Y129</f>
        <v/>
      </c>
      <c r="Z11">
        <f>'Input RPS'!Z129</f>
        <v/>
      </c>
      <c r="AA11">
        <f>'Input RPS'!AA129</f>
        <v/>
      </c>
      <c r="AB11">
        <f>'Input RPS'!AB129</f>
        <v/>
      </c>
      <c r="AC11">
        <f>'Input RPS'!AC129</f>
        <v/>
      </c>
      <c r="AD11">
        <f>'Input RPS'!AD129</f>
        <v/>
      </c>
      <c r="AE11">
        <f>'Input RPS'!AE129</f>
        <v/>
      </c>
      <c r="AF11">
        <f>'Input RPS'!AF129</f>
        <v/>
      </c>
      <c r="AG11">
        <f>'Input RPS'!AG129</f>
        <v/>
      </c>
      <c r="AH11">
        <f>'Input RPS'!AH129</f>
        <v/>
      </c>
      <c r="AI11">
        <f>'Input RPS'!AI129</f>
        <v/>
      </c>
      <c r="AJ11">
        <f>'Input RPS'!AJ129</f>
        <v/>
      </c>
      <c r="AK11">
        <f>'Input RPS'!AK129</f>
        <v/>
      </c>
      <c r="AL11">
        <f>'Input RPS'!AL129</f>
        <v/>
      </c>
    </row>
    <row r="13" spans="1:38">
      <c r="A13" t="s">
        <v>26</v>
      </c>
    </row>
    <row r="14" spans="1:38">
      <c r="A14" t="s">
        <v>27</v>
      </c>
    </row>
    <row r="15" spans="1:38">
      <c r="C15" t="s">
        <v>6</v>
      </c>
      <c r="D15" t="s">
        <v>23</v>
      </c>
    </row>
    <row r="16" spans="1:38">
      <c r="C16" t="s">
        <v>28</v>
      </c>
      <c r="G16">
        <f>'Input RPS'!G101</f>
        <v/>
      </c>
      <c r="H16">
        <f>'Input RPS'!H101</f>
        <v/>
      </c>
      <c r="I16">
        <f>'Input RPS'!I101</f>
        <v/>
      </c>
      <c r="J16">
        <f>'Input RPS'!J101</f>
        <v/>
      </c>
      <c r="K16">
        <f>'Input RPS'!K101</f>
        <v/>
      </c>
      <c r="L16">
        <f>'Input RPS'!L101</f>
        <v/>
      </c>
      <c r="M16">
        <f>'Input RPS'!M101</f>
        <v/>
      </c>
      <c r="N16">
        <f>'Input RPS'!N101</f>
        <v/>
      </c>
      <c r="O16">
        <f>'Input RPS'!O101</f>
        <v/>
      </c>
      <c r="P16">
        <f>'Input RPS'!P101</f>
        <v/>
      </c>
      <c r="Q16">
        <f>'Input RPS'!Q101</f>
        <v/>
      </c>
      <c r="R16">
        <f>'Input RPS'!R101</f>
        <v/>
      </c>
      <c r="S16">
        <f>'Input RPS'!S101</f>
        <v/>
      </c>
      <c r="T16">
        <f>'Input RPS'!T101</f>
        <v/>
      </c>
      <c r="U16">
        <f>'Input RPS'!U101</f>
        <v/>
      </c>
      <c r="V16">
        <f>'Input RPS'!V101</f>
        <v/>
      </c>
      <c r="W16">
        <f>'Input RPS'!W101</f>
        <v/>
      </c>
      <c r="X16">
        <f>'Input RPS'!X101</f>
        <v/>
      </c>
      <c r="Y16">
        <f>'Input RPS'!Y101</f>
        <v/>
      </c>
      <c r="Z16">
        <f>'Input RPS'!Z101</f>
        <v/>
      </c>
      <c r="AA16">
        <f>'Input RPS'!AA101</f>
        <v/>
      </c>
      <c r="AB16">
        <f>'Input RPS'!AB101</f>
        <v/>
      </c>
      <c r="AC16">
        <f>'Input RPS'!AC101</f>
        <v/>
      </c>
      <c r="AD16">
        <f>'Input RPS'!AD101</f>
        <v/>
      </c>
      <c r="AE16">
        <f>'Input RPS'!AE101</f>
        <v/>
      </c>
      <c r="AF16">
        <f>'Input RPS'!AF101</f>
        <v/>
      </c>
      <c r="AG16">
        <f>'Input RPS'!AG101</f>
        <v/>
      </c>
      <c r="AH16">
        <f>'Input RPS'!AH101</f>
        <v/>
      </c>
      <c r="AI16">
        <f>'Input RPS'!AI101</f>
        <v/>
      </c>
      <c r="AJ16">
        <f>'Input RPS'!AJ101</f>
        <v/>
      </c>
      <c r="AK16">
        <f>'Input RPS'!AK101</f>
        <v/>
      </c>
      <c r="AL16">
        <f>'Input RPS'!AL101</f>
        <v/>
      </c>
    </row>
    <row r="17" spans="1:38">
      <c r="C17" t="s">
        <v>29</v>
      </c>
      <c r="G17">
        <f>'Input RPS'!G103</f>
        <v/>
      </c>
      <c r="H17">
        <f>'Input RPS'!H103</f>
        <v/>
      </c>
      <c r="I17">
        <f>'Input RPS'!I103</f>
        <v/>
      </c>
      <c r="J17">
        <f>'Input RPS'!J103</f>
        <v/>
      </c>
      <c r="K17">
        <f>'Input RPS'!K103</f>
        <v/>
      </c>
      <c r="L17">
        <f>'Input RPS'!L103</f>
        <v/>
      </c>
      <c r="M17">
        <f>'Input RPS'!M103</f>
        <v/>
      </c>
      <c r="N17">
        <f>'Input RPS'!N103</f>
        <v/>
      </c>
      <c r="O17">
        <f>'Input RPS'!O103</f>
        <v/>
      </c>
      <c r="P17">
        <f>'Input RPS'!P103</f>
        <v/>
      </c>
      <c r="Q17">
        <f>'Input RPS'!Q103</f>
        <v/>
      </c>
      <c r="R17">
        <f>'Input RPS'!R103</f>
        <v/>
      </c>
      <c r="S17">
        <f>'Input RPS'!S103</f>
        <v/>
      </c>
      <c r="T17">
        <f>'Input RPS'!T103</f>
        <v/>
      </c>
      <c r="U17">
        <f>'Input RPS'!U103</f>
        <v/>
      </c>
      <c r="V17">
        <f>'Input RPS'!V103</f>
        <v/>
      </c>
      <c r="W17">
        <f>'Input RPS'!W103</f>
        <v/>
      </c>
      <c r="X17">
        <f>'Input RPS'!X103</f>
        <v/>
      </c>
      <c r="Y17">
        <f>'Input RPS'!Y103</f>
        <v/>
      </c>
      <c r="Z17">
        <f>'Input RPS'!Z103</f>
        <v/>
      </c>
      <c r="AA17">
        <f>'Input RPS'!AA103</f>
        <v/>
      </c>
      <c r="AB17">
        <f>'Input RPS'!AB103</f>
        <v/>
      </c>
      <c r="AC17">
        <f>'Input RPS'!AC103</f>
        <v/>
      </c>
      <c r="AD17">
        <f>'Input RPS'!AD103</f>
        <v/>
      </c>
      <c r="AE17">
        <f>'Input RPS'!AE103</f>
        <v/>
      </c>
      <c r="AF17">
        <f>'Input RPS'!AF103</f>
        <v/>
      </c>
      <c r="AG17">
        <f>'Input RPS'!AG103</f>
        <v/>
      </c>
      <c r="AH17">
        <f>'Input RPS'!AH103</f>
        <v/>
      </c>
      <c r="AI17">
        <f>'Input RPS'!AI103</f>
        <v/>
      </c>
      <c r="AJ17">
        <f>'Input RPS'!AJ103</f>
        <v/>
      </c>
      <c r="AK17">
        <f>'Input RPS'!AK103</f>
        <v/>
      </c>
      <c r="AL17">
        <f>'Input RPS'!AL103</f>
        <v/>
      </c>
    </row>
    <row r="18" spans="1:38">
      <c r="A18">
        <f>C18&amp;C15</f>
        <v/>
      </c>
      <c r="C18" t="s">
        <v>15</v>
      </c>
      <c r="G18">
        <f>'Input RPS'!G104</f>
        <v/>
      </c>
      <c r="H18">
        <f>'Input RPS'!H104</f>
        <v/>
      </c>
      <c r="I18">
        <f>'Input RPS'!I104</f>
        <v/>
      </c>
      <c r="J18">
        <f>'Input RPS'!J104</f>
        <v/>
      </c>
      <c r="K18">
        <f>'Input RPS'!K104</f>
        <v/>
      </c>
      <c r="L18">
        <f>'Input RPS'!L104</f>
        <v/>
      </c>
      <c r="M18">
        <f>'Input RPS'!M104</f>
        <v/>
      </c>
      <c r="N18">
        <f>'Input RPS'!N104</f>
        <v/>
      </c>
      <c r="O18">
        <f>'Input RPS'!O104</f>
        <v/>
      </c>
      <c r="P18">
        <f>'Input RPS'!P104</f>
        <v/>
      </c>
      <c r="Q18">
        <f>'Input RPS'!Q104</f>
        <v/>
      </c>
      <c r="R18">
        <f>'Input RPS'!R104</f>
        <v/>
      </c>
      <c r="S18">
        <f>'Input RPS'!S104</f>
        <v/>
      </c>
      <c r="T18">
        <f>'Input RPS'!T104</f>
        <v/>
      </c>
      <c r="U18">
        <f>'Input RPS'!U104</f>
        <v/>
      </c>
      <c r="V18">
        <f>'Input RPS'!V104</f>
        <v/>
      </c>
      <c r="W18">
        <f>'Input RPS'!W104</f>
        <v/>
      </c>
      <c r="X18">
        <f>'Input RPS'!X104</f>
        <v/>
      </c>
      <c r="Y18">
        <f>'Input RPS'!Y104</f>
        <v/>
      </c>
      <c r="Z18">
        <f>'Input RPS'!Z104</f>
        <v/>
      </c>
      <c r="AA18">
        <f>'Input RPS'!AA104</f>
        <v/>
      </c>
      <c r="AB18">
        <f>'Input RPS'!AB104</f>
        <v/>
      </c>
      <c r="AC18">
        <f>'Input RPS'!AC104</f>
        <v/>
      </c>
      <c r="AD18">
        <f>'Input RPS'!AD104</f>
        <v/>
      </c>
      <c r="AE18">
        <f>'Input RPS'!AE104</f>
        <v/>
      </c>
      <c r="AF18">
        <f>'Input RPS'!AF104</f>
        <v/>
      </c>
      <c r="AG18">
        <f>'Input RPS'!AG104</f>
        <v/>
      </c>
      <c r="AH18">
        <f>'Input RPS'!AH104</f>
        <v/>
      </c>
      <c r="AI18">
        <f>'Input RPS'!AI104</f>
        <v/>
      </c>
      <c r="AJ18">
        <f>'Input RPS'!AJ104</f>
        <v/>
      </c>
      <c r="AK18">
        <f>'Input RPS'!AK104</f>
        <v/>
      </c>
      <c r="AL18">
        <f>'Input RPS'!AL104</f>
        <v/>
      </c>
    </row>
    <row r="19" spans="1:38">
      <c r="C19" t="s">
        <v>7</v>
      </c>
      <c r="D19" t="s">
        <v>23</v>
      </c>
    </row>
    <row r="20" spans="1:38">
      <c r="C20" t="s">
        <v>28</v>
      </c>
      <c r="G20">
        <f>'Input RPS'!G107</f>
        <v/>
      </c>
      <c r="H20">
        <f>'Input RPS'!H107</f>
        <v/>
      </c>
      <c r="I20">
        <f>'Input RPS'!I107</f>
        <v/>
      </c>
      <c r="J20">
        <f>'Input RPS'!J107</f>
        <v/>
      </c>
      <c r="K20">
        <f>'Input RPS'!K107</f>
        <v/>
      </c>
      <c r="L20">
        <f>'Input RPS'!L107</f>
        <v/>
      </c>
      <c r="M20">
        <f>'Input RPS'!M107</f>
        <v/>
      </c>
      <c r="N20">
        <f>'Input RPS'!N107</f>
        <v/>
      </c>
      <c r="O20">
        <f>'Input RPS'!O107</f>
        <v/>
      </c>
      <c r="P20">
        <f>'Input RPS'!P107</f>
        <v/>
      </c>
      <c r="Q20">
        <f>'Input RPS'!Q107</f>
        <v/>
      </c>
      <c r="R20">
        <f>'Input RPS'!R107</f>
        <v/>
      </c>
      <c r="S20">
        <f>'Input RPS'!S107</f>
        <v/>
      </c>
      <c r="T20">
        <f>'Input RPS'!T107</f>
        <v/>
      </c>
      <c r="U20">
        <f>'Input RPS'!U107</f>
        <v/>
      </c>
      <c r="V20">
        <f>'Input RPS'!V107</f>
        <v/>
      </c>
      <c r="W20">
        <f>'Input RPS'!W107</f>
        <v/>
      </c>
      <c r="X20">
        <f>'Input RPS'!X107</f>
        <v/>
      </c>
      <c r="Y20">
        <f>'Input RPS'!Y107</f>
        <v/>
      </c>
      <c r="Z20">
        <f>'Input RPS'!Z107</f>
        <v/>
      </c>
      <c r="AA20">
        <f>'Input RPS'!AA107</f>
        <v/>
      </c>
      <c r="AB20">
        <f>'Input RPS'!AB107</f>
        <v/>
      </c>
      <c r="AC20">
        <f>'Input RPS'!AC107</f>
        <v/>
      </c>
      <c r="AD20">
        <f>'Input RPS'!AD107</f>
        <v/>
      </c>
      <c r="AE20">
        <f>'Input RPS'!AE107</f>
        <v/>
      </c>
      <c r="AF20">
        <f>'Input RPS'!AF107</f>
        <v/>
      </c>
      <c r="AG20">
        <f>'Input RPS'!AG107</f>
        <v/>
      </c>
      <c r="AH20">
        <f>'Input RPS'!AH107</f>
        <v/>
      </c>
      <c r="AI20">
        <f>'Input RPS'!AI107</f>
        <v/>
      </c>
      <c r="AJ20">
        <f>'Input RPS'!AJ107</f>
        <v/>
      </c>
      <c r="AK20">
        <f>'Input RPS'!AK107</f>
        <v/>
      </c>
      <c r="AL20">
        <f>'Input RPS'!AL107</f>
        <v/>
      </c>
    </row>
    <row r="21" spans="1:38">
      <c r="C21" t="s">
        <v>29</v>
      </c>
      <c r="G21">
        <f>'Input RPS'!G109</f>
        <v/>
      </c>
      <c r="H21">
        <f>'Input RPS'!H109</f>
        <v/>
      </c>
      <c r="I21">
        <f>'Input RPS'!I109</f>
        <v/>
      </c>
      <c r="J21">
        <f>'Input RPS'!J109</f>
        <v/>
      </c>
      <c r="K21">
        <f>'Input RPS'!K109</f>
        <v/>
      </c>
      <c r="L21">
        <f>'Input RPS'!L109</f>
        <v/>
      </c>
      <c r="M21">
        <f>'Input RPS'!M109</f>
        <v/>
      </c>
      <c r="N21">
        <f>'Input RPS'!N109</f>
        <v/>
      </c>
      <c r="O21">
        <f>'Input RPS'!O109</f>
        <v/>
      </c>
      <c r="P21">
        <f>'Input RPS'!P109</f>
        <v/>
      </c>
      <c r="Q21">
        <f>'Input RPS'!Q109</f>
        <v/>
      </c>
      <c r="R21">
        <f>'Input RPS'!R109</f>
        <v/>
      </c>
      <c r="S21">
        <f>'Input RPS'!S109</f>
        <v/>
      </c>
      <c r="T21">
        <f>'Input RPS'!T109</f>
        <v/>
      </c>
      <c r="U21">
        <f>'Input RPS'!U109</f>
        <v/>
      </c>
      <c r="V21">
        <f>'Input RPS'!V109</f>
        <v/>
      </c>
      <c r="W21">
        <f>'Input RPS'!W109</f>
        <v/>
      </c>
      <c r="X21">
        <f>'Input RPS'!X109</f>
        <v/>
      </c>
      <c r="Y21">
        <f>'Input RPS'!Y109</f>
        <v/>
      </c>
      <c r="Z21">
        <f>'Input RPS'!Z109</f>
        <v/>
      </c>
      <c r="AA21">
        <f>'Input RPS'!AA109</f>
        <v/>
      </c>
      <c r="AB21">
        <f>'Input RPS'!AB109</f>
        <v/>
      </c>
      <c r="AC21">
        <f>'Input RPS'!AC109</f>
        <v/>
      </c>
      <c r="AD21">
        <f>'Input RPS'!AD109</f>
        <v/>
      </c>
      <c r="AE21">
        <f>'Input RPS'!AE109</f>
        <v/>
      </c>
      <c r="AF21">
        <f>'Input RPS'!AF109</f>
        <v/>
      </c>
      <c r="AG21">
        <f>'Input RPS'!AG109</f>
        <v/>
      </c>
      <c r="AH21">
        <f>'Input RPS'!AH109</f>
        <v/>
      </c>
      <c r="AI21">
        <f>'Input RPS'!AI109</f>
        <v/>
      </c>
      <c r="AJ21">
        <f>'Input RPS'!AJ109</f>
        <v/>
      </c>
      <c r="AK21">
        <f>'Input RPS'!AK109</f>
        <v/>
      </c>
      <c r="AL21">
        <f>'Input RPS'!AL109</f>
        <v/>
      </c>
    </row>
    <row r="22" spans="1:38">
      <c r="A22">
        <f>C22&amp;C19</f>
        <v/>
      </c>
      <c r="C22" t="s">
        <v>15</v>
      </c>
      <c r="G22">
        <f>'Input RPS'!G110</f>
        <v/>
      </c>
      <c r="H22">
        <f>'Input RPS'!H110</f>
        <v/>
      </c>
      <c r="I22">
        <f>'Input RPS'!I110</f>
        <v/>
      </c>
      <c r="J22">
        <f>'Input RPS'!J110</f>
        <v/>
      </c>
      <c r="K22">
        <f>'Input RPS'!K110</f>
        <v/>
      </c>
      <c r="L22">
        <f>'Input RPS'!L110</f>
        <v/>
      </c>
      <c r="M22">
        <f>'Input RPS'!M110</f>
        <v/>
      </c>
      <c r="N22">
        <f>'Input RPS'!N110</f>
        <v/>
      </c>
      <c r="O22">
        <f>'Input RPS'!O110</f>
        <v/>
      </c>
      <c r="P22">
        <f>'Input RPS'!P110</f>
        <v/>
      </c>
      <c r="Q22">
        <f>'Input RPS'!Q110</f>
        <v/>
      </c>
      <c r="R22">
        <f>'Input RPS'!R110</f>
        <v/>
      </c>
      <c r="S22">
        <f>'Input RPS'!S110</f>
        <v/>
      </c>
      <c r="T22">
        <f>'Input RPS'!T110</f>
        <v/>
      </c>
      <c r="U22">
        <f>'Input RPS'!U110</f>
        <v/>
      </c>
      <c r="V22">
        <f>'Input RPS'!V110</f>
        <v/>
      </c>
      <c r="W22">
        <f>'Input RPS'!W110</f>
        <v/>
      </c>
      <c r="X22">
        <f>'Input RPS'!X110</f>
        <v/>
      </c>
      <c r="Y22">
        <f>'Input RPS'!Y110</f>
        <v/>
      </c>
      <c r="Z22">
        <f>'Input RPS'!Z110</f>
        <v/>
      </c>
      <c r="AA22">
        <f>'Input RPS'!AA110</f>
        <v/>
      </c>
      <c r="AB22">
        <f>'Input RPS'!AB110</f>
        <v/>
      </c>
      <c r="AC22">
        <f>'Input RPS'!AC110</f>
        <v/>
      </c>
      <c r="AD22">
        <f>'Input RPS'!AD110</f>
        <v/>
      </c>
      <c r="AE22">
        <f>'Input RPS'!AE110</f>
        <v/>
      </c>
      <c r="AF22">
        <f>'Input RPS'!AF110</f>
        <v/>
      </c>
      <c r="AG22">
        <f>'Input RPS'!AG110</f>
        <v/>
      </c>
      <c r="AH22">
        <f>'Input RPS'!AH110</f>
        <v/>
      </c>
      <c r="AI22">
        <f>'Input RPS'!AI110</f>
        <v/>
      </c>
      <c r="AJ22">
        <f>'Input RPS'!AJ110</f>
        <v/>
      </c>
      <c r="AK22">
        <f>'Input RPS'!AK110</f>
        <v/>
      </c>
      <c r="AL22">
        <f>'Input RPS'!AL110</f>
        <v/>
      </c>
    </row>
    <row r="23" spans="1:38">
      <c r="C23" t="s">
        <v>8</v>
      </c>
      <c r="D23" t="s">
        <v>23</v>
      </c>
    </row>
    <row r="24" spans="1:38">
      <c r="C24" t="s">
        <v>28</v>
      </c>
      <c r="G24">
        <f>'Input RPS'!G113</f>
        <v/>
      </c>
      <c r="H24">
        <f>'Input RPS'!H113</f>
        <v/>
      </c>
      <c r="I24">
        <f>'Input RPS'!I113</f>
        <v/>
      </c>
      <c r="J24">
        <f>'Input RPS'!J113</f>
        <v/>
      </c>
      <c r="K24">
        <f>'Input RPS'!K113</f>
        <v/>
      </c>
      <c r="L24">
        <f>'Input RPS'!L113</f>
        <v/>
      </c>
      <c r="M24">
        <f>'Input RPS'!M113</f>
        <v/>
      </c>
      <c r="N24">
        <f>'Input RPS'!N113</f>
        <v/>
      </c>
      <c r="O24">
        <f>'Input RPS'!O113</f>
        <v/>
      </c>
      <c r="P24">
        <f>'Input RPS'!P113</f>
        <v/>
      </c>
      <c r="Q24">
        <f>'Input RPS'!Q113</f>
        <v/>
      </c>
      <c r="R24">
        <f>'Input RPS'!R113</f>
        <v/>
      </c>
      <c r="S24">
        <f>'Input RPS'!S113</f>
        <v/>
      </c>
      <c r="T24">
        <f>'Input RPS'!T113</f>
        <v/>
      </c>
      <c r="U24">
        <f>'Input RPS'!U113</f>
        <v/>
      </c>
      <c r="V24">
        <f>'Input RPS'!V113</f>
        <v/>
      </c>
      <c r="W24">
        <f>'Input RPS'!W113</f>
        <v/>
      </c>
      <c r="X24">
        <f>'Input RPS'!X113</f>
        <v/>
      </c>
      <c r="Y24">
        <f>'Input RPS'!Y113</f>
        <v/>
      </c>
      <c r="Z24">
        <f>'Input RPS'!Z113</f>
        <v/>
      </c>
      <c r="AA24">
        <f>'Input RPS'!AA113</f>
        <v/>
      </c>
      <c r="AB24">
        <f>'Input RPS'!AB113</f>
        <v/>
      </c>
      <c r="AC24">
        <f>'Input RPS'!AC113</f>
        <v/>
      </c>
      <c r="AD24">
        <f>'Input RPS'!AD113</f>
        <v/>
      </c>
      <c r="AE24">
        <f>'Input RPS'!AE113</f>
        <v/>
      </c>
      <c r="AF24">
        <f>'Input RPS'!AF113</f>
        <v/>
      </c>
      <c r="AG24">
        <f>'Input RPS'!AG113</f>
        <v/>
      </c>
      <c r="AH24">
        <f>'Input RPS'!AH113</f>
        <v/>
      </c>
      <c r="AI24">
        <f>'Input RPS'!AI113</f>
        <v/>
      </c>
      <c r="AJ24">
        <f>'Input RPS'!AJ113</f>
        <v/>
      </c>
      <c r="AK24">
        <f>'Input RPS'!AK113</f>
        <v/>
      </c>
      <c r="AL24">
        <f>'Input RPS'!AL113</f>
        <v/>
      </c>
    </row>
    <row r="25" spans="1:38">
      <c r="C25" t="s">
        <v>29</v>
      </c>
      <c r="G25">
        <f>'Input RPS'!G115</f>
        <v/>
      </c>
      <c r="H25">
        <f>'Input RPS'!H115</f>
        <v/>
      </c>
      <c r="I25">
        <f>'Input RPS'!I115</f>
        <v/>
      </c>
      <c r="J25">
        <f>'Input RPS'!J115</f>
        <v/>
      </c>
      <c r="K25">
        <f>'Input RPS'!K115</f>
        <v/>
      </c>
      <c r="L25">
        <f>'Input RPS'!L115</f>
        <v/>
      </c>
      <c r="M25">
        <f>'Input RPS'!M115</f>
        <v/>
      </c>
      <c r="N25">
        <f>'Input RPS'!N115</f>
        <v/>
      </c>
      <c r="O25">
        <f>'Input RPS'!O115</f>
        <v/>
      </c>
      <c r="P25">
        <f>'Input RPS'!P115</f>
        <v/>
      </c>
      <c r="Q25">
        <f>'Input RPS'!Q115</f>
        <v/>
      </c>
      <c r="R25">
        <f>'Input RPS'!R115</f>
        <v/>
      </c>
      <c r="S25">
        <f>'Input RPS'!S115</f>
        <v/>
      </c>
      <c r="T25">
        <f>'Input RPS'!T115</f>
        <v/>
      </c>
      <c r="U25">
        <f>'Input RPS'!U115</f>
        <v/>
      </c>
      <c r="V25">
        <f>'Input RPS'!V115</f>
        <v/>
      </c>
      <c r="W25">
        <f>'Input RPS'!W115</f>
        <v/>
      </c>
      <c r="X25">
        <f>'Input RPS'!X115</f>
        <v/>
      </c>
      <c r="Y25">
        <f>'Input RPS'!Y115</f>
        <v/>
      </c>
      <c r="Z25">
        <f>'Input RPS'!Z115</f>
        <v/>
      </c>
      <c r="AA25">
        <f>'Input RPS'!AA115</f>
        <v/>
      </c>
      <c r="AB25">
        <f>'Input RPS'!AB115</f>
        <v/>
      </c>
      <c r="AC25">
        <f>'Input RPS'!AC115</f>
        <v/>
      </c>
      <c r="AD25">
        <f>'Input RPS'!AD115</f>
        <v/>
      </c>
      <c r="AE25">
        <f>'Input RPS'!AE115</f>
        <v/>
      </c>
      <c r="AF25">
        <f>'Input RPS'!AF115</f>
        <v/>
      </c>
      <c r="AG25">
        <f>'Input RPS'!AG115</f>
        <v/>
      </c>
      <c r="AH25">
        <f>'Input RPS'!AH115</f>
        <v/>
      </c>
      <c r="AI25">
        <f>'Input RPS'!AI115</f>
        <v/>
      </c>
      <c r="AJ25">
        <f>'Input RPS'!AJ115</f>
        <v/>
      </c>
      <c r="AK25">
        <f>'Input RPS'!AK115</f>
        <v/>
      </c>
      <c r="AL25">
        <f>'Input RPS'!AL115</f>
        <v/>
      </c>
    </row>
    <row r="26" spans="1:38">
      <c r="A26">
        <f>C26&amp;C23</f>
        <v/>
      </c>
      <c r="C26" t="s">
        <v>15</v>
      </c>
      <c r="G26">
        <f>'Input RPS'!G116</f>
        <v/>
      </c>
      <c r="H26">
        <f>'Input RPS'!H116</f>
        <v/>
      </c>
      <c r="I26">
        <f>'Input RPS'!I116</f>
        <v/>
      </c>
      <c r="J26">
        <f>'Input RPS'!J116</f>
        <v/>
      </c>
      <c r="K26">
        <f>'Input RPS'!K116</f>
        <v/>
      </c>
      <c r="L26">
        <f>'Input RPS'!L116</f>
        <v/>
      </c>
      <c r="M26">
        <f>'Input RPS'!M116</f>
        <v/>
      </c>
      <c r="N26">
        <f>'Input RPS'!N116</f>
        <v/>
      </c>
      <c r="O26">
        <f>'Input RPS'!O116</f>
        <v/>
      </c>
      <c r="P26">
        <f>'Input RPS'!P116</f>
        <v/>
      </c>
      <c r="Q26">
        <f>'Input RPS'!Q116</f>
        <v/>
      </c>
      <c r="R26">
        <f>'Input RPS'!R116</f>
        <v/>
      </c>
      <c r="S26">
        <f>'Input RPS'!S116</f>
        <v/>
      </c>
      <c r="T26">
        <f>'Input RPS'!T116</f>
        <v/>
      </c>
      <c r="U26">
        <f>'Input RPS'!U116</f>
        <v/>
      </c>
      <c r="V26">
        <f>'Input RPS'!V116</f>
        <v/>
      </c>
      <c r="W26">
        <f>'Input RPS'!W116</f>
        <v/>
      </c>
      <c r="X26">
        <f>'Input RPS'!X116</f>
        <v/>
      </c>
      <c r="Y26">
        <f>'Input RPS'!Y116</f>
        <v/>
      </c>
      <c r="Z26">
        <f>'Input RPS'!Z116</f>
        <v/>
      </c>
      <c r="AA26">
        <f>'Input RPS'!AA116</f>
        <v/>
      </c>
      <c r="AB26">
        <f>'Input RPS'!AB116</f>
        <v/>
      </c>
      <c r="AC26">
        <f>'Input RPS'!AC116</f>
        <v/>
      </c>
      <c r="AD26">
        <f>'Input RPS'!AD116</f>
        <v/>
      </c>
      <c r="AE26">
        <f>'Input RPS'!AE116</f>
        <v/>
      </c>
      <c r="AF26">
        <f>'Input RPS'!AF116</f>
        <v/>
      </c>
      <c r="AG26">
        <f>'Input RPS'!AG116</f>
        <v/>
      </c>
      <c r="AH26">
        <f>'Input RPS'!AH116</f>
        <v/>
      </c>
      <c r="AI26">
        <f>'Input RPS'!AI116</f>
        <v/>
      </c>
      <c r="AJ26">
        <f>'Input RPS'!AJ116</f>
        <v/>
      </c>
      <c r="AK26">
        <f>'Input RPS'!AK116</f>
        <v/>
      </c>
      <c r="AL26">
        <f>'Input RPS'!AL116</f>
        <v/>
      </c>
    </row>
    <row r="27" spans="1:38">
      <c r="C27" t="s">
        <v>9</v>
      </c>
      <c r="D27" t="s">
        <v>23</v>
      </c>
    </row>
    <row r="28" spans="1:38">
      <c r="C28" t="s">
        <v>28</v>
      </c>
      <c r="G28">
        <f>'Input RPS'!G119</f>
        <v/>
      </c>
      <c r="H28">
        <f>'Input RPS'!H119</f>
        <v/>
      </c>
      <c r="I28">
        <f>'Input RPS'!I119</f>
        <v/>
      </c>
      <c r="J28">
        <f>'Input RPS'!J119</f>
        <v/>
      </c>
      <c r="K28">
        <f>'Input RPS'!K119</f>
        <v/>
      </c>
      <c r="L28">
        <f>'Input RPS'!L119</f>
        <v/>
      </c>
      <c r="M28">
        <f>'Input RPS'!M119</f>
        <v/>
      </c>
      <c r="N28">
        <f>'Input RPS'!N119</f>
        <v/>
      </c>
      <c r="O28">
        <f>'Input RPS'!O119</f>
        <v/>
      </c>
      <c r="P28">
        <f>'Input RPS'!P119</f>
        <v/>
      </c>
      <c r="Q28">
        <f>'Input RPS'!Q119</f>
        <v/>
      </c>
      <c r="R28">
        <f>'Input RPS'!R119</f>
        <v/>
      </c>
      <c r="S28">
        <f>'Input RPS'!S119</f>
        <v/>
      </c>
      <c r="T28">
        <f>'Input RPS'!T119</f>
        <v/>
      </c>
      <c r="U28">
        <f>'Input RPS'!U119</f>
        <v/>
      </c>
      <c r="V28">
        <f>'Input RPS'!V119</f>
        <v/>
      </c>
      <c r="W28">
        <f>'Input RPS'!W119</f>
        <v/>
      </c>
      <c r="X28">
        <f>'Input RPS'!X119</f>
        <v/>
      </c>
      <c r="Y28">
        <f>'Input RPS'!Y119</f>
        <v/>
      </c>
      <c r="Z28">
        <f>'Input RPS'!Z119</f>
        <v/>
      </c>
      <c r="AA28">
        <f>'Input RPS'!AA119</f>
        <v/>
      </c>
      <c r="AB28">
        <f>'Input RPS'!AB119</f>
        <v/>
      </c>
      <c r="AC28">
        <f>'Input RPS'!AC119</f>
        <v/>
      </c>
      <c r="AD28">
        <f>'Input RPS'!AD119</f>
        <v/>
      </c>
      <c r="AE28">
        <f>'Input RPS'!AE119</f>
        <v/>
      </c>
      <c r="AF28">
        <f>'Input RPS'!AF119</f>
        <v/>
      </c>
      <c r="AG28">
        <f>'Input RPS'!AG119</f>
        <v/>
      </c>
      <c r="AH28">
        <f>'Input RPS'!AH119</f>
        <v/>
      </c>
      <c r="AI28">
        <f>'Input RPS'!AI119</f>
        <v/>
      </c>
      <c r="AJ28">
        <f>'Input RPS'!AJ119</f>
        <v/>
      </c>
      <c r="AK28">
        <f>'Input RPS'!AK119</f>
        <v/>
      </c>
      <c r="AL28">
        <f>'Input RPS'!AL119</f>
        <v/>
      </c>
    </row>
    <row r="29" spans="1:38">
      <c r="C29" t="s">
        <v>29</v>
      </c>
      <c r="G29">
        <f>'Input RPS'!G121</f>
        <v/>
      </c>
      <c r="H29">
        <f>'Input RPS'!H121</f>
        <v/>
      </c>
      <c r="I29">
        <f>'Input RPS'!I121</f>
        <v/>
      </c>
      <c r="J29">
        <f>'Input RPS'!J121</f>
        <v/>
      </c>
      <c r="K29">
        <f>'Input RPS'!K121</f>
        <v/>
      </c>
      <c r="L29">
        <f>'Input RPS'!L121</f>
        <v/>
      </c>
      <c r="M29">
        <f>'Input RPS'!M121</f>
        <v/>
      </c>
      <c r="N29">
        <f>'Input RPS'!N121</f>
        <v/>
      </c>
      <c r="O29">
        <f>'Input RPS'!O121</f>
        <v/>
      </c>
      <c r="P29">
        <f>'Input RPS'!P121</f>
        <v/>
      </c>
      <c r="Q29">
        <f>'Input RPS'!Q121</f>
        <v/>
      </c>
      <c r="R29">
        <f>'Input RPS'!R121</f>
        <v/>
      </c>
      <c r="S29">
        <f>'Input RPS'!S121</f>
        <v/>
      </c>
      <c r="T29">
        <f>'Input RPS'!T121</f>
        <v/>
      </c>
      <c r="U29">
        <f>'Input RPS'!U121</f>
        <v/>
      </c>
      <c r="V29">
        <f>'Input RPS'!V121</f>
        <v/>
      </c>
      <c r="W29">
        <f>'Input RPS'!W121</f>
        <v/>
      </c>
      <c r="X29">
        <f>'Input RPS'!X121</f>
        <v/>
      </c>
      <c r="Y29">
        <f>'Input RPS'!Y121</f>
        <v/>
      </c>
      <c r="Z29">
        <f>'Input RPS'!Z121</f>
        <v/>
      </c>
      <c r="AA29">
        <f>'Input RPS'!AA121</f>
        <v/>
      </c>
      <c r="AB29">
        <f>'Input RPS'!AB121</f>
        <v/>
      </c>
      <c r="AC29">
        <f>'Input RPS'!AC121</f>
        <v/>
      </c>
      <c r="AD29">
        <f>'Input RPS'!AD121</f>
        <v/>
      </c>
      <c r="AE29">
        <f>'Input RPS'!AE121</f>
        <v/>
      </c>
      <c r="AF29">
        <f>'Input RPS'!AF121</f>
        <v/>
      </c>
      <c r="AG29">
        <f>'Input RPS'!AG121</f>
        <v/>
      </c>
      <c r="AH29">
        <f>'Input RPS'!AH121</f>
        <v/>
      </c>
      <c r="AI29">
        <f>'Input RPS'!AI121</f>
        <v/>
      </c>
      <c r="AJ29">
        <f>'Input RPS'!AJ121</f>
        <v/>
      </c>
      <c r="AK29">
        <f>'Input RPS'!AK121</f>
        <v/>
      </c>
      <c r="AL29">
        <f>'Input RPS'!AL121</f>
        <v/>
      </c>
    </row>
    <row r="30" spans="1:38">
      <c r="A30">
        <f>C30&amp;C27</f>
        <v/>
      </c>
      <c r="C30" t="s">
        <v>15</v>
      </c>
      <c r="G30">
        <f>'Input RPS'!G122</f>
        <v/>
      </c>
      <c r="H30">
        <f>'Input RPS'!H122</f>
        <v/>
      </c>
      <c r="I30">
        <f>'Input RPS'!I122</f>
        <v/>
      </c>
      <c r="J30">
        <f>'Input RPS'!J122</f>
        <v/>
      </c>
      <c r="K30">
        <f>'Input RPS'!K122</f>
        <v/>
      </c>
      <c r="L30">
        <f>'Input RPS'!L122</f>
        <v/>
      </c>
      <c r="M30">
        <f>'Input RPS'!M122</f>
        <v/>
      </c>
      <c r="N30">
        <f>'Input RPS'!N122</f>
        <v/>
      </c>
      <c r="O30">
        <f>'Input RPS'!O122</f>
        <v/>
      </c>
      <c r="P30">
        <f>'Input RPS'!P122</f>
        <v/>
      </c>
      <c r="Q30">
        <f>'Input RPS'!Q122</f>
        <v/>
      </c>
      <c r="R30">
        <f>'Input RPS'!R122</f>
        <v/>
      </c>
      <c r="S30">
        <f>'Input RPS'!S122</f>
        <v/>
      </c>
      <c r="T30">
        <f>'Input RPS'!T122</f>
        <v/>
      </c>
      <c r="U30">
        <f>'Input RPS'!U122</f>
        <v/>
      </c>
      <c r="V30">
        <f>'Input RPS'!V122</f>
        <v/>
      </c>
      <c r="W30">
        <f>'Input RPS'!W122</f>
        <v/>
      </c>
      <c r="X30">
        <f>'Input RPS'!X122</f>
        <v/>
      </c>
      <c r="Y30">
        <f>'Input RPS'!Y122</f>
        <v/>
      </c>
      <c r="Z30">
        <f>'Input RPS'!Z122</f>
        <v/>
      </c>
      <c r="AA30">
        <f>'Input RPS'!AA122</f>
        <v/>
      </c>
      <c r="AB30">
        <f>'Input RPS'!AB122</f>
        <v/>
      </c>
      <c r="AC30">
        <f>'Input RPS'!AC122</f>
        <v/>
      </c>
      <c r="AD30">
        <f>'Input RPS'!AD122</f>
        <v/>
      </c>
      <c r="AE30">
        <f>'Input RPS'!AE122</f>
        <v/>
      </c>
      <c r="AF30">
        <f>'Input RPS'!AF122</f>
        <v/>
      </c>
      <c r="AG30">
        <f>'Input RPS'!AG122</f>
        <v/>
      </c>
      <c r="AH30">
        <f>'Input RPS'!AH122</f>
        <v/>
      </c>
      <c r="AI30">
        <f>'Input RPS'!AI122</f>
        <v/>
      </c>
      <c r="AJ30">
        <f>'Input RPS'!AJ122</f>
        <v/>
      </c>
      <c r="AK30">
        <f>'Input RPS'!AK122</f>
        <v/>
      </c>
      <c r="AL30">
        <f>'Input RPS'!AL122</f>
        <v/>
      </c>
    </row>
    <row r="31" spans="1:38">
      <c r="C31" t="s">
        <v>30</v>
      </c>
      <c r="D31" t="s">
        <v>23</v>
      </c>
    </row>
    <row r="32" spans="1:38">
      <c r="C32" t="s">
        <v>28</v>
      </c>
      <c r="G32">
        <f>G28+G24+G20+G16</f>
        <v/>
      </c>
      <c r="H32">
        <f>H28+H24+H20+H16</f>
        <v/>
      </c>
      <c r="I32">
        <f>I28+I24+I20+I16</f>
        <v/>
      </c>
      <c r="J32">
        <f>J28+J24+J20+J16</f>
        <v/>
      </c>
      <c r="K32">
        <f>K28+K24+K20+K16</f>
        <v/>
      </c>
      <c r="L32">
        <f>L28+L24+L20+L16</f>
        <v/>
      </c>
      <c r="M32">
        <f>M28+M24+M20+M16</f>
        <v/>
      </c>
      <c r="N32">
        <f>N28+N24+N20+N16</f>
        <v/>
      </c>
      <c r="O32">
        <f>O28+O24+O20+O16</f>
        <v/>
      </c>
      <c r="P32">
        <f>P28+P24+P20+P16</f>
        <v/>
      </c>
      <c r="Q32">
        <f>Q28+Q24+Q20+Q16</f>
        <v/>
      </c>
      <c r="R32">
        <f>R28+R24+R20+R16</f>
        <v/>
      </c>
      <c r="S32">
        <f>S28+S24+S20+S16</f>
        <v/>
      </c>
      <c r="T32">
        <f>T28+T24+T20+T16</f>
        <v/>
      </c>
      <c r="U32">
        <f>U28+U24+U20+U16</f>
        <v/>
      </c>
      <c r="V32">
        <f>V28+V24+V20+V16</f>
        <v/>
      </c>
      <c r="W32">
        <f>W28+W24+W20+W16</f>
        <v/>
      </c>
      <c r="X32">
        <f>X28+X24+X20+X16</f>
        <v/>
      </c>
      <c r="Y32">
        <f>Y28+Y24+Y20+Y16</f>
        <v/>
      </c>
      <c r="Z32">
        <f>Z28+Z24+Z20+Z16</f>
        <v/>
      </c>
      <c r="AA32">
        <f>AA28+AA24+AA20+AA16</f>
        <v/>
      </c>
      <c r="AB32">
        <f>AB28+AB24+AB20+AB16</f>
        <v/>
      </c>
      <c r="AC32">
        <f>AC28+AC24+AC20+AC16</f>
        <v/>
      </c>
      <c r="AD32">
        <f>AD28+AD24+AD20+AD16</f>
        <v/>
      </c>
      <c r="AE32">
        <f>AE28+AE24+AE20+AE16</f>
        <v/>
      </c>
      <c r="AF32">
        <f>AF28+AF24+AF20+AF16</f>
        <v/>
      </c>
      <c r="AG32">
        <f>AG28+AG24+AG20+AG16</f>
        <v/>
      </c>
      <c r="AH32">
        <f>AH28+AH24+AH20+AH16</f>
        <v/>
      </c>
      <c r="AI32">
        <f>AI28+AI24+AI20+AI16</f>
        <v/>
      </c>
      <c r="AJ32">
        <f>AJ28+AJ24+AJ20+AJ16</f>
        <v/>
      </c>
      <c r="AK32">
        <f>AK28+AK24+AK20+AK16</f>
        <v/>
      </c>
      <c r="AL32">
        <f>AL28+AL24+AL20+AL16</f>
        <v/>
      </c>
    </row>
    <row r="33" spans="1:38">
      <c r="C33" t="s">
        <v>29</v>
      </c>
      <c r="G33">
        <f>G29+G25+G21+G17</f>
        <v/>
      </c>
      <c r="H33">
        <f>H29+H25+H21+H17</f>
        <v/>
      </c>
      <c r="I33">
        <f>I29+I25+I21+I17</f>
        <v/>
      </c>
      <c r="J33">
        <f>J29+J25+J21+J17</f>
        <v/>
      </c>
      <c r="K33">
        <f>K29+K25+K21+K17</f>
        <v/>
      </c>
      <c r="L33">
        <f>L29+L25+L21+L17</f>
        <v/>
      </c>
      <c r="M33">
        <f>M29+M25+M21+M17</f>
        <v/>
      </c>
      <c r="N33">
        <f>N29+N25+N21+N17</f>
        <v/>
      </c>
      <c r="O33">
        <f>O29+O25+O21+O17</f>
        <v/>
      </c>
      <c r="P33">
        <f>P29+P25+P21+P17</f>
        <v/>
      </c>
      <c r="Q33">
        <f>Q29+Q25+Q21+Q17</f>
        <v/>
      </c>
      <c r="R33">
        <f>R29+R25+R21+R17</f>
        <v/>
      </c>
      <c r="S33">
        <f>S29+S25+S21+S17</f>
        <v/>
      </c>
      <c r="T33">
        <f>T29+T25+T21+T17</f>
        <v/>
      </c>
      <c r="U33">
        <f>U29+U25+U21+U17</f>
        <v/>
      </c>
      <c r="V33">
        <f>V29+V25+V21+V17</f>
        <v/>
      </c>
      <c r="W33">
        <f>W29+W25+W21+W17</f>
        <v/>
      </c>
      <c r="X33">
        <f>X29+X25+X21+X17</f>
        <v/>
      </c>
      <c r="Y33">
        <f>Y29+Y25+Y21+Y17</f>
        <v/>
      </c>
      <c r="Z33">
        <f>Z29+Z25+Z21+Z17</f>
        <v/>
      </c>
      <c r="AA33">
        <f>AA29+AA25+AA21+AA17</f>
        <v/>
      </c>
      <c r="AB33">
        <f>AB29+AB25+AB21+AB17</f>
        <v/>
      </c>
      <c r="AC33">
        <f>AC29+AC25+AC21+AC17</f>
        <v/>
      </c>
      <c r="AD33">
        <f>AD29+AD25+AD21+AD17</f>
        <v/>
      </c>
      <c r="AE33">
        <f>AE29+AE25+AE21+AE17</f>
        <v/>
      </c>
      <c r="AF33">
        <f>AF29+AF25+AF21+AF17</f>
        <v/>
      </c>
      <c r="AG33">
        <f>AG29+AG25+AG21+AG17</f>
        <v/>
      </c>
      <c r="AH33">
        <f>AH29+AH25+AH21+AH17</f>
        <v/>
      </c>
      <c r="AI33">
        <f>AI29+AI25+AI21+AI17</f>
        <v/>
      </c>
      <c r="AJ33">
        <f>AJ29+AJ25+AJ21+AJ17</f>
        <v/>
      </c>
      <c r="AK33">
        <f>AK29+AK25+AK21+AK17</f>
        <v/>
      </c>
      <c r="AL33">
        <f>AL29+AL25+AL21+AL17</f>
        <v/>
      </c>
    </row>
    <row r="34" spans="1:38">
      <c r="A34">
        <f>C34&amp;"Total"</f>
        <v/>
      </c>
      <c r="C34" t="s">
        <v>15</v>
      </c>
      <c r="G34">
        <f>IF(G30+G26+G22+G18=0,NA(),G30+G26+G22+G18)</f>
        <v/>
      </c>
      <c r="H34">
        <f>IF(H30+H26+H22+H18=0,NA(),H30+H26+H22+H18)</f>
        <v/>
      </c>
      <c r="I34">
        <f>IF(I30+I26+I22+I18=0,NA(),I30+I26+I22+I18)</f>
        <v/>
      </c>
      <c r="J34">
        <f>IF(J30+J26+J22+J18=0,NA(),J30+J26+J22+J18)</f>
        <v/>
      </c>
      <c r="K34">
        <f>IF(K30+K26+K22+K18=0,NA(),K30+K26+K22+K18)</f>
        <v/>
      </c>
      <c r="L34">
        <f>IF(L30+L26+L22+L18=0,NA(),L30+L26+L22+L18)</f>
        <v/>
      </c>
      <c r="M34">
        <f>IF(M30+M26+M22+M18=0,NA(),M30+M26+M22+M18)</f>
        <v/>
      </c>
      <c r="N34">
        <f>IF(N30+N26+N22+N18=0,NA(),N30+N26+N22+N18)</f>
        <v/>
      </c>
      <c r="O34">
        <f>IF(O30+O26+O22+O18=0,NA(),O30+O26+O22+O18)</f>
        <v/>
      </c>
      <c r="P34">
        <f>IF(P30+P26+P22+P18=0,NA(),P30+P26+P22+P18)</f>
        <v/>
      </c>
      <c r="Q34">
        <f>IF(Q30+Q26+Q22+Q18=0,NA(),Q30+Q26+Q22+Q18)</f>
        <v/>
      </c>
      <c r="R34">
        <f>IF(R30+R26+R22+R18=0,NA(),R30+R26+R22+R18)</f>
        <v/>
      </c>
      <c r="S34">
        <f>IF(S30+S26+S22+S18=0,NA(),S30+S26+S22+S18)</f>
        <v/>
      </c>
      <c r="T34">
        <f>IF(T30+T26+T22+T18=0,NA(),T30+T26+T22+T18)</f>
        <v/>
      </c>
      <c r="U34">
        <f>IF(U30+U26+U22+U18=0,NA(),U30+U26+U22+U18)</f>
        <v/>
      </c>
      <c r="V34">
        <f>IF(V30+V26+V22+V18=0,NA(),V30+V26+V22+V18)</f>
        <v/>
      </c>
      <c r="W34">
        <f>IF(W30+W26+W22+W18=0,NA(),W30+W26+W22+W18)</f>
        <v/>
      </c>
      <c r="X34">
        <f>IF(X30+X26+X22+X18=0,NA(),X30+X26+X22+X18)</f>
        <v/>
      </c>
      <c r="Y34">
        <f>IF(Y30+Y26+Y22+Y18=0,NA(),Y30+Y26+Y22+Y18)</f>
        <v/>
      </c>
      <c r="Z34">
        <f>IF(Z30+Z26+Z22+Z18=0,NA(),Z30+Z26+Z22+Z18)</f>
        <v/>
      </c>
      <c r="AA34">
        <f>IF(AA30+AA26+AA22+AA18=0,NA(),AA30+AA26+AA22+AA18)</f>
        <v/>
      </c>
      <c r="AB34">
        <f>IF(AB30+AB26+AB22+AB18=0,NA(),AB30+AB26+AB22+AB18)</f>
        <v/>
      </c>
      <c r="AC34">
        <f>IF(AC30+AC26+AC22+AC18=0,NA(),AC30+AC26+AC22+AC18)</f>
        <v/>
      </c>
      <c r="AD34">
        <f>IF(AD30+AD26+AD22+AD18=0,NA(),AD30+AD26+AD22+AD18)</f>
        <v/>
      </c>
      <c r="AE34">
        <f>IF(AE30+AE26+AE22+AE18=0,NA(),AE30+AE26+AE22+AE18)</f>
        <v/>
      </c>
      <c r="AF34">
        <f>IF(AF30+AF26+AF22+AF18=0,NA(),AF30+AF26+AF22+AF18)</f>
        <v/>
      </c>
      <c r="AG34">
        <f>IF(AG30+AG26+AG22+AG18=0,NA(),AG30+AG26+AG22+AG18)</f>
        <v/>
      </c>
      <c r="AH34">
        <f>IF(AH30+AH26+AH22+AH18=0,NA(),AH30+AH26+AH22+AH18)</f>
        <v/>
      </c>
      <c r="AI34">
        <f>IF(AI30+AI26+AI22+AI18=0,NA(),AI30+AI26+AI22+AI18)</f>
        <v/>
      </c>
      <c r="AJ34">
        <f>IF(AJ30+AJ26+AJ22+AJ18=0,NA(),AJ30+AJ26+AJ22+AJ18)</f>
        <v/>
      </c>
      <c r="AK34">
        <f>IF(AK30+AK26+AK22+AK18=0,NA(),AK30+AK26+AK22+AK18)</f>
        <v/>
      </c>
      <c r="AL34">
        <f>IF(AL30+AL26+AL22+AL18=0,NA(),AL30+AL26+AL22+AL18)</f>
        <v/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tabColor rgb="00FF0000"/>
    <outlinePr summaryBelow="1" summaryRight="1"/>
    <pageSetUpPr/>
  </sheetPr>
  <dimension ref="B2:P28"/>
  <sheetViews>
    <sheetView workbookViewId="0">
      <selection activeCell="A1" sqref="A1"/>
    </sheetView>
  </sheetViews>
  <sheetFormatPr baseColWidth="10" defaultRowHeight="15"/>
  <sheetData>
    <row r="2" spans="1:16">
      <c r="D2" t="s">
        <v>17</v>
      </c>
    </row>
    <row r="7" spans="1:16">
      <c r="D7">
        <f>'Dashboard M16 EEPS'!G5</f>
        <v/>
      </c>
      <c r="E7">
        <f>'Dashboard M16 EEPS'!H5</f>
        <v/>
      </c>
      <c r="F7">
        <f>'Dashboard M16 EEPS'!I5</f>
        <v/>
      </c>
      <c r="G7">
        <f>'Dashboard M16 EEPS'!J5</f>
        <v/>
      </c>
      <c r="H7">
        <f>'Dashboard M16 EEPS'!K5</f>
        <v/>
      </c>
      <c r="I7">
        <f>'Dashboard M16 EEPS'!L5</f>
        <v/>
      </c>
      <c r="J7">
        <f>'Dashboard M16 EEPS'!M5</f>
        <v/>
      </c>
      <c r="K7">
        <f>'Dashboard M16 EEPS'!N5</f>
        <v/>
      </c>
      <c r="L7">
        <f>'Dashboard M16 EEPS'!O5</f>
        <v/>
      </c>
      <c r="M7">
        <f>'Dashboard M16 EEPS'!P5</f>
        <v/>
      </c>
      <c r="N7">
        <f>'Dashboard M16 EEPS'!Q5</f>
        <v/>
      </c>
      <c r="O7">
        <f>'Dashboard M16 EEPS'!R5</f>
        <v/>
      </c>
      <c r="P7">
        <f>'Dashboard M16 EEPS'!S5</f>
        <v/>
      </c>
    </row>
    <row r="8" spans="1:16">
      <c r="B8">
        <f>'Charts Data M16'!D3</f>
        <v/>
      </c>
      <c r="D8">
        <f>'Charts Data M16'!G3</f>
        <v/>
      </c>
      <c r="E8">
        <f>'Charts Data M16'!H3</f>
        <v/>
      </c>
      <c r="F8">
        <f>'Charts Data M16'!I3</f>
        <v/>
      </c>
      <c r="G8">
        <f>'Charts Data M16'!J3</f>
        <v/>
      </c>
      <c r="H8">
        <f>'Charts Data M16'!K3</f>
        <v/>
      </c>
      <c r="I8">
        <f>'Charts Data M16'!L3</f>
        <v/>
      </c>
      <c r="J8">
        <f>'Charts Data M16'!M3</f>
        <v/>
      </c>
      <c r="K8">
        <f>'Charts Data M16'!N3</f>
        <v/>
      </c>
      <c r="L8">
        <f>'Charts Data M16'!O3</f>
        <v/>
      </c>
      <c r="M8">
        <f>'Charts Data M16'!P3</f>
        <v/>
      </c>
      <c r="N8">
        <f>'Charts Data M16'!Q3</f>
        <v/>
      </c>
      <c r="O8">
        <f>'Charts Data M16'!R3</f>
        <v/>
      </c>
      <c r="P8">
        <f>'Charts Data M16'!S3</f>
        <v/>
      </c>
    </row>
    <row r="9" spans="1:16">
      <c r="B9">
        <f>'Charts Data M16'!D4</f>
        <v/>
      </c>
      <c r="D9">
        <f>'Charts Data M16'!G4</f>
        <v/>
      </c>
      <c r="E9">
        <f>'Charts Data M16'!H4</f>
        <v/>
      </c>
      <c r="F9">
        <f>'Charts Data M16'!I4</f>
        <v/>
      </c>
      <c r="G9">
        <f>'Charts Data M16'!J4</f>
        <v/>
      </c>
      <c r="H9">
        <f>'Charts Data M16'!K4</f>
        <v/>
      </c>
      <c r="I9">
        <f>'Charts Data M16'!L4</f>
        <v/>
      </c>
      <c r="J9">
        <f>'Charts Data M16'!M4</f>
        <v/>
      </c>
      <c r="K9">
        <f>'Charts Data M16'!N4</f>
        <v/>
      </c>
      <c r="L9">
        <f>'Charts Data M16'!O4</f>
        <v/>
      </c>
      <c r="M9">
        <f>'Charts Data M16'!P4</f>
        <v/>
      </c>
      <c r="N9">
        <f>'Charts Data M16'!Q4</f>
        <v/>
      </c>
      <c r="O9">
        <f>'Charts Data M16'!R4</f>
        <v/>
      </c>
      <c r="P9">
        <f>'Charts Data M16'!S4</f>
        <v/>
      </c>
    </row>
    <row r="10" spans="1:16">
      <c r="B10">
        <f>'Charts Data M16'!D5</f>
        <v/>
      </c>
      <c r="D10">
        <f>'Charts Data M16'!G5</f>
        <v/>
      </c>
      <c r="E10">
        <f>'Charts Data M16'!H5</f>
        <v/>
      </c>
      <c r="F10">
        <f>'Charts Data M16'!I5</f>
        <v/>
      </c>
      <c r="G10">
        <f>'Charts Data M16'!J5</f>
        <v/>
      </c>
      <c r="H10">
        <f>'Charts Data M16'!K5</f>
        <v/>
      </c>
      <c r="I10">
        <f>'Charts Data M16'!L5</f>
        <v/>
      </c>
      <c r="J10">
        <f>'Charts Data M16'!M5</f>
        <v/>
      </c>
      <c r="K10">
        <f>'Charts Data M16'!N5</f>
        <v/>
      </c>
      <c r="L10">
        <f>'Charts Data M16'!O5</f>
        <v/>
      </c>
      <c r="M10">
        <f>'Charts Data M16'!P5</f>
        <v/>
      </c>
      <c r="N10">
        <f>'Charts Data M16'!Q5</f>
        <v/>
      </c>
      <c r="O10">
        <f>'Charts Data M16'!R5</f>
        <v/>
      </c>
      <c r="P10">
        <f>'Charts Data M16'!S5</f>
        <v/>
      </c>
    </row>
    <row r="11" spans="1:16">
      <c r="B11">
        <f>'Charts Data M16'!D6</f>
        <v/>
      </c>
      <c r="D11">
        <f>'Charts Data M16'!G6</f>
        <v/>
      </c>
      <c r="E11">
        <f>'Charts Data M16'!H6</f>
        <v/>
      </c>
      <c r="F11">
        <f>'Charts Data M16'!I6</f>
        <v/>
      </c>
      <c r="G11">
        <f>'Charts Data M16'!J6</f>
        <v/>
      </c>
      <c r="H11">
        <f>'Charts Data M16'!K6</f>
        <v/>
      </c>
      <c r="I11">
        <f>'Charts Data M16'!L6</f>
        <v/>
      </c>
      <c r="J11">
        <f>'Charts Data M16'!M6</f>
        <v/>
      </c>
      <c r="K11">
        <f>'Charts Data M16'!N6</f>
        <v/>
      </c>
      <c r="L11">
        <f>'Charts Data M16'!O6</f>
        <v/>
      </c>
      <c r="M11">
        <f>'Charts Data M16'!P6</f>
        <v/>
      </c>
      <c r="N11">
        <f>'Charts Data M16'!Q6</f>
        <v/>
      </c>
      <c r="O11">
        <f>'Charts Data M16'!R6</f>
        <v/>
      </c>
      <c r="P11">
        <f>'Charts Data M16'!S6</f>
        <v/>
      </c>
    </row>
    <row r="12" spans="1:16">
      <c r="B12">
        <f>'Charts Data M16'!D7</f>
        <v/>
      </c>
      <c r="D12">
        <f>'Charts Data M16'!G7</f>
        <v/>
      </c>
      <c r="E12">
        <f>'Charts Data M16'!H7</f>
        <v/>
      </c>
      <c r="F12">
        <f>'Charts Data M16'!I7</f>
        <v/>
      </c>
      <c r="G12">
        <f>'Charts Data M16'!J7</f>
        <v/>
      </c>
      <c r="H12">
        <f>'Charts Data M16'!K7</f>
        <v/>
      </c>
      <c r="I12">
        <f>'Charts Data M16'!L7</f>
        <v/>
      </c>
      <c r="J12">
        <f>'Charts Data M16'!M7</f>
        <v/>
      </c>
      <c r="K12">
        <f>'Charts Data M16'!N7</f>
        <v/>
      </c>
      <c r="L12">
        <f>'Charts Data M16'!O7</f>
        <v/>
      </c>
      <c r="M12">
        <f>'Charts Data M16'!P7</f>
        <v/>
      </c>
      <c r="N12">
        <f>'Charts Data M16'!Q7</f>
        <v/>
      </c>
      <c r="O12">
        <f>'Charts Data M16'!R7</f>
        <v/>
      </c>
      <c r="P12">
        <f>'Charts Data M16'!S7</f>
        <v/>
      </c>
    </row>
    <row r="14" spans="1:16">
      <c r="B14" t="s">
        <v>31</v>
      </c>
      <c r="N14" t="s">
        <v>32</v>
      </c>
    </row>
    <row r="26" spans="1:16">
      <c r="B26">
        <f>'Charts Data M16'!$B$2</f>
        <v/>
      </c>
    </row>
    <row r="28" spans="1:16">
      <c r="B28" t="n">
        <v>11</v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tabColor rgb="0000B080"/>
    <outlinePr summaryBelow="1" summaryRight="1"/>
    <pageSetUpPr/>
  </sheetPr>
  <dimension ref="A1:AM138"/>
  <sheetViews>
    <sheetView workbookViewId="0">
      <selection activeCell="A1" sqref="A1"/>
    </sheetView>
  </sheetViews>
  <sheetFormatPr baseColWidth="10" defaultRowHeight="15"/>
  <sheetData>
    <row r="1" spans="1:39">
      <c r="A1" t="s">
        <v>33</v>
      </c>
      <c r="D1" t="s">
        <v>1</v>
      </c>
      <c r="E1" t="s">
        <v>2</v>
      </c>
      <c r="F1" t="s">
        <v>3</v>
      </c>
      <c r="G1" t="n">
        <v>1999</v>
      </c>
      <c r="H1" t="n">
        <v>2000</v>
      </c>
      <c r="I1" t="n">
        <v>2001</v>
      </c>
      <c r="J1" t="n">
        <v>2002</v>
      </c>
      <c r="K1" t="n">
        <v>2003</v>
      </c>
      <c r="L1" t="n">
        <v>2004</v>
      </c>
      <c r="M1" t="n">
        <v>2005</v>
      </c>
      <c r="N1" t="n">
        <v>2006</v>
      </c>
      <c r="O1" t="n">
        <v>2007</v>
      </c>
      <c r="P1" t="n">
        <v>2008</v>
      </c>
      <c r="Q1" t="n">
        <v>2009</v>
      </c>
      <c r="R1" t="n">
        <v>2010</v>
      </c>
      <c r="S1" t="n">
        <v>2011</v>
      </c>
      <c r="T1" t="n">
        <v>2012</v>
      </c>
      <c r="U1" t="n">
        <v>2013</v>
      </c>
      <c r="V1" t="n">
        <v>2014</v>
      </c>
      <c r="W1" t="n">
        <v>2015</v>
      </c>
      <c r="X1" t="n">
        <v>2016</v>
      </c>
      <c r="Y1" t="n">
        <v>2017</v>
      </c>
      <c r="Z1" t="n">
        <v>2018</v>
      </c>
      <c r="AA1" t="n">
        <v>2019</v>
      </c>
      <c r="AB1" t="n">
        <v>2020</v>
      </c>
      <c r="AC1" t="n">
        <v>2021</v>
      </c>
      <c r="AD1" t="n">
        <v>2022</v>
      </c>
      <c r="AE1" t="n">
        <v>2023</v>
      </c>
      <c r="AF1" t="n">
        <v>2024</v>
      </c>
      <c r="AG1" t="n">
        <v>2025</v>
      </c>
      <c r="AH1" t="n">
        <v>2026</v>
      </c>
      <c r="AI1" t="n">
        <v>2027</v>
      </c>
      <c r="AJ1" t="n">
        <v>2028</v>
      </c>
      <c r="AK1" t="n">
        <v>2029</v>
      </c>
      <c r="AL1" t="n">
        <v>2030</v>
      </c>
      <c r="AM1" t="s">
        <v>34</v>
      </c>
    </row>
    <row r="2" spans="1:39">
      <c r="A2" t="s">
        <v>35</v>
      </c>
    </row>
    <row r="3" spans="1:39">
      <c r="A3">
        <f>CONCATENATE(C3,B3)</f>
        <v/>
      </c>
      <c r="B3" t="s">
        <v>36</v>
      </c>
      <c r="C3" t="s">
        <v>6</v>
      </c>
      <c r="D3" t="s">
        <v>23</v>
      </c>
      <c r="E3" t="s">
        <v>37</v>
      </c>
      <c r="F3" t="s">
        <v>38</v>
      </c>
      <c r="G3" t="n">
        <v>327000</v>
      </c>
      <c r="H3" t="n">
        <v>325000</v>
      </c>
      <c r="I3" t="n">
        <v>303000</v>
      </c>
      <c r="J3" t="n">
        <v>327000</v>
      </c>
      <c r="K3" t="n">
        <v>368200</v>
      </c>
      <c r="L3" t="n">
        <v>369400</v>
      </c>
      <c r="M3" t="n">
        <v>333000</v>
      </c>
      <c r="N3" t="n">
        <v>395500</v>
      </c>
      <c r="O3" t="n">
        <v>327700</v>
      </c>
      <c r="P3" t="n">
        <v>363014</v>
      </c>
      <c r="Q3" t="n">
        <v>379298</v>
      </c>
      <c r="R3" t="n">
        <v>344809</v>
      </c>
      <c r="S3" t="n">
        <v>484826</v>
      </c>
      <c r="T3" t="n">
        <v>530853</v>
      </c>
      <c r="U3" t="n">
        <v>801009</v>
      </c>
      <c r="V3" t="n">
        <v>1029070</v>
      </c>
      <c r="W3" t="n">
        <v>1159629</v>
      </c>
      <c r="X3" t="n">
        <v>1292042</v>
      </c>
      <c r="Y3" t="n">
        <v>1362162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0</v>
      </c>
      <c r="AF3" t="n">
        <v>0</v>
      </c>
      <c r="AG3" t="n">
        <v>0</v>
      </c>
      <c r="AH3" t="n">
        <v>0</v>
      </c>
      <c r="AI3" t="n">
        <v>0</v>
      </c>
      <c r="AJ3" t="n">
        <v>0</v>
      </c>
      <c r="AK3" t="n">
        <v>0</v>
      </c>
      <c r="AL3" t="n">
        <v>0</v>
      </c>
    </row>
    <row r="4" spans="1:39">
      <c r="C4" t="s">
        <v>39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  <c r="Z4" t="n">
        <v>0</v>
      </c>
      <c r="AA4" t="n">
        <v>0</v>
      </c>
      <c r="AB4" t="n">
        <v>0</v>
      </c>
      <c r="AC4" t="n">
        <v>0</v>
      </c>
      <c r="AD4" t="n">
        <v>0</v>
      </c>
      <c r="AE4" t="n">
        <v>0</v>
      </c>
      <c r="AF4" t="n">
        <v>0</v>
      </c>
      <c r="AG4" t="n">
        <v>0</v>
      </c>
      <c r="AH4" t="n">
        <v>0</v>
      </c>
      <c r="AI4" t="n">
        <v>0</v>
      </c>
      <c r="AJ4" t="n">
        <v>0</v>
      </c>
      <c r="AK4" t="n">
        <v>0</v>
      </c>
      <c r="AL4" t="n">
        <v>0</v>
      </c>
    </row>
    <row r="5" spans="1:39">
      <c r="C5" t="s">
        <v>40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</row>
    <row r="6" spans="1:39">
      <c r="C6" t="s">
        <v>41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</row>
    <row r="7" spans="1:39">
      <c r="C7" t="s">
        <v>42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</row>
    <row r="8" spans="1:39">
      <c r="C8" t="s">
        <v>43</v>
      </c>
      <c r="N8" t="n">
        <v>0</v>
      </c>
      <c r="O8" t="n">
        <v>0</v>
      </c>
      <c r="P8" t="n">
        <v>0</v>
      </c>
      <c r="Q8" t="n">
        <v>0</v>
      </c>
      <c r="R8" t="n">
        <v>0</v>
      </c>
      <c r="S8" t="n">
        <v>0</v>
      </c>
    </row>
    <row r="10" spans="1:39">
      <c r="C10" t="s">
        <v>44</v>
      </c>
      <c r="G10" t="n">
        <v>0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t="n">
        <v>0</v>
      </c>
      <c r="S10" t="n">
        <v>0</v>
      </c>
      <c r="T10" t="n">
        <v>0</v>
      </c>
      <c r="U10" t="n">
        <v>0</v>
      </c>
      <c r="V10" t="n">
        <v>0</v>
      </c>
      <c r="W10" t="n">
        <v>0</v>
      </c>
      <c r="X10" t="n">
        <v>0</v>
      </c>
      <c r="Y10" t="n">
        <v>0</v>
      </c>
      <c r="Z10" t="n">
        <v>0</v>
      </c>
      <c r="AA10" t="n">
        <v>0</v>
      </c>
      <c r="AB10" t="n">
        <v>0</v>
      </c>
      <c r="AC10" t="n">
        <v>0</v>
      </c>
      <c r="AD10" t="n">
        <v>0</v>
      </c>
      <c r="AE10" t="n">
        <v>0</v>
      </c>
      <c r="AF10" t="n">
        <v>0</v>
      </c>
      <c r="AG10" t="n">
        <v>0</v>
      </c>
      <c r="AH10" t="n">
        <v>0</v>
      </c>
      <c r="AI10" t="n">
        <v>0</v>
      </c>
      <c r="AJ10" t="n">
        <v>0</v>
      </c>
      <c r="AK10" t="n">
        <v>0</v>
      </c>
      <c r="AL10" t="n">
        <v>0</v>
      </c>
    </row>
    <row r="11" spans="1:39">
      <c r="C11" t="s">
        <v>45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</row>
    <row r="12" spans="1:39">
      <c r="C12" t="s">
        <v>46</v>
      </c>
      <c r="G12" t="n">
        <v>0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t="n">
        <v>23</v>
      </c>
      <c r="S12" t="n">
        <v>64024</v>
      </c>
      <c r="T12" t="n">
        <v>75410</v>
      </c>
      <c r="U12" t="n">
        <v>121691</v>
      </c>
      <c r="V12" t="n">
        <v>183864</v>
      </c>
      <c r="W12" t="n">
        <v>216197</v>
      </c>
      <c r="X12" t="n">
        <v>233531</v>
      </c>
      <c r="Y12" t="n">
        <v>191560</v>
      </c>
      <c r="Z12" t="n">
        <v>0</v>
      </c>
      <c r="AA12" t="n">
        <v>0</v>
      </c>
      <c r="AB12" t="n">
        <v>0</v>
      </c>
      <c r="AC12" t="n">
        <v>0</v>
      </c>
      <c r="AD12" t="n">
        <v>0</v>
      </c>
      <c r="AE12" t="n">
        <v>0</v>
      </c>
      <c r="AF12" t="n">
        <v>0</v>
      </c>
      <c r="AG12" t="n">
        <v>0</v>
      </c>
      <c r="AH12" t="n">
        <v>0</v>
      </c>
      <c r="AI12" t="n">
        <v>0</v>
      </c>
      <c r="AJ12" t="n">
        <v>0</v>
      </c>
      <c r="AK12" t="n">
        <v>0</v>
      </c>
      <c r="AL12" t="n">
        <v>0</v>
      </c>
    </row>
    <row r="13" spans="1:39">
      <c r="C13" t="s">
        <v>47</v>
      </c>
      <c r="N13" t="n">
        <v>0</v>
      </c>
      <c r="O13" t="n">
        <v>0</v>
      </c>
      <c r="P13" t="n">
        <v>0</v>
      </c>
      <c r="Q13" t="n">
        <v>0</v>
      </c>
    </row>
    <row r="14" spans="1:39">
      <c r="C14" t="s">
        <v>48</v>
      </c>
      <c r="N14" t="n">
        <v>0</v>
      </c>
      <c r="O14" t="n">
        <v>0</v>
      </c>
      <c r="P14" t="n">
        <v>0</v>
      </c>
      <c r="Q14" t="n">
        <v>0</v>
      </c>
    </row>
    <row r="15" spans="1:39">
      <c r="C15" t="s">
        <v>49</v>
      </c>
      <c r="N15" t="n">
        <v>0</v>
      </c>
      <c r="O15" t="n">
        <v>0</v>
      </c>
      <c r="P15" t="n">
        <v>0</v>
      </c>
      <c r="Q15" t="n">
        <v>0</v>
      </c>
    </row>
    <row r="16" spans="1:39">
      <c r="C16" t="s">
        <v>50</v>
      </c>
      <c r="N16" t="n">
        <v>0</v>
      </c>
      <c r="O16" t="n">
        <v>0</v>
      </c>
      <c r="P16" t="n">
        <v>0</v>
      </c>
      <c r="Q16" t="n">
        <v>0</v>
      </c>
    </row>
    <row r="17" spans="1:39">
      <c r="C17" t="s">
        <v>51</v>
      </c>
      <c r="N17" t="n">
        <v>0</v>
      </c>
      <c r="O17" t="n">
        <v>0</v>
      </c>
      <c r="P17" t="n">
        <v>0</v>
      </c>
      <c r="Q17" t="n">
        <v>0</v>
      </c>
      <c r="R17" t="n">
        <v>23</v>
      </c>
      <c r="S17" t="n">
        <v>64024</v>
      </c>
      <c r="T17" t="n">
        <v>75410</v>
      </c>
      <c r="U17" t="n">
        <v>121691</v>
      </c>
      <c r="V17" t="n">
        <v>183864</v>
      </c>
      <c r="W17" t="n">
        <v>216197</v>
      </c>
      <c r="X17" t="n">
        <v>233531</v>
      </c>
      <c r="Y17" t="n">
        <v>191560</v>
      </c>
      <c r="AM17" t="s">
        <v>52</v>
      </c>
    </row>
    <row r="18" spans="1:39">
      <c r="C18" t="s">
        <v>53</v>
      </c>
      <c r="G18">
        <f>SUM(G19:G20)</f>
        <v/>
      </c>
      <c r="H18">
        <f>SUM(H19:H20)</f>
        <v/>
      </c>
      <c r="I18">
        <f>SUM(I19:I20)</f>
        <v/>
      </c>
      <c r="J18">
        <f>SUM(J19:J20)</f>
        <v/>
      </c>
      <c r="K18">
        <f>SUM(K19:K20)</f>
        <v/>
      </c>
      <c r="L18">
        <f>SUM(L19:L20)</f>
        <v/>
      </c>
      <c r="M18" t="n">
        <v>333000</v>
      </c>
      <c r="N18" t="n">
        <v>395000</v>
      </c>
      <c r="O18" t="n">
        <v>326000</v>
      </c>
      <c r="P18" t="n">
        <v>359011</v>
      </c>
      <c r="Q18" t="n">
        <v>360323</v>
      </c>
      <c r="R18" t="n">
        <v>314614</v>
      </c>
      <c r="S18" t="n">
        <v>321689</v>
      </c>
      <c r="T18" t="n">
        <v>302398</v>
      </c>
      <c r="U18" t="n">
        <v>374569</v>
      </c>
      <c r="V18" t="n">
        <v>390011</v>
      </c>
      <c r="W18" t="n">
        <v>385846</v>
      </c>
      <c r="X18" t="n">
        <v>418735</v>
      </c>
      <c r="Y18" t="n">
        <v>381138</v>
      </c>
      <c r="AM18" t="s">
        <v>54</v>
      </c>
    </row>
    <row r="19" spans="1:39">
      <c r="C19" t="s">
        <v>55</v>
      </c>
      <c r="N19" t="n">
        <v>0</v>
      </c>
      <c r="O19" t="n">
        <v>0</v>
      </c>
      <c r="AM19" t="s">
        <v>56</v>
      </c>
    </row>
    <row r="20" spans="1:39">
      <c r="C20" t="s">
        <v>57</v>
      </c>
      <c r="M20" t="n">
        <v>40000</v>
      </c>
      <c r="N20" t="n">
        <v>56000</v>
      </c>
      <c r="O20" t="n">
        <v>24000</v>
      </c>
      <c r="P20" t="n">
        <v>0</v>
      </c>
      <c r="Q20" t="n">
        <v>0</v>
      </c>
    </row>
    <row r="21" spans="1:39">
      <c r="C21" t="s">
        <v>58</v>
      </c>
      <c r="G21" t="n">
        <v>0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400</v>
      </c>
      <c r="N21" t="n">
        <v>500</v>
      </c>
      <c r="O21" t="n">
        <v>1700</v>
      </c>
      <c r="P21" t="n">
        <v>4003</v>
      </c>
      <c r="Q21" t="n">
        <v>15668</v>
      </c>
      <c r="R21" t="n">
        <v>28597</v>
      </c>
      <c r="S21" t="n">
        <v>54391</v>
      </c>
      <c r="T21" t="n">
        <v>131786</v>
      </c>
      <c r="U21" t="n">
        <v>276241</v>
      </c>
      <c r="V21" t="n">
        <v>419020</v>
      </c>
      <c r="W21" t="n">
        <v>505162</v>
      </c>
      <c r="X21" t="n">
        <v>602285</v>
      </c>
      <c r="Y21" t="n">
        <v>734441</v>
      </c>
      <c r="Z21" t="n">
        <v>0</v>
      </c>
      <c r="AA21" t="n">
        <v>0</v>
      </c>
      <c r="AB21" t="n">
        <v>0</v>
      </c>
      <c r="AC21" t="n">
        <v>0</v>
      </c>
      <c r="AD21" t="n">
        <v>0</v>
      </c>
      <c r="AE21" t="n">
        <v>0</v>
      </c>
      <c r="AF21" t="n">
        <v>0</v>
      </c>
      <c r="AG21" t="n">
        <v>0</v>
      </c>
      <c r="AH21" t="n">
        <v>0</v>
      </c>
      <c r="AI21" t="n">
        <v>0</v>
      </c>
      <c r="AJ21" t="n">
        <v>0</v>
      </c>
      <c r="AK21" t="n">
        <v>0</v>
      </c>
      <c r="AL21" t="n">
        <v>0</v>
      </c>
    </row>
    <row r="22" spans="1:39">
      <c r="C22" t="s">
        <v>59</v>
      </c>
      <c r="M22" t="n">
        <v>400</v>
      </c>
      <c r="N22" t="n">
        <v>500</v>
      </c>
      <c r="O22" t="n">
        <v>1700</v>
      </c>
      <c r="P22" t="n">
        <v>4003</v>
      </c>
      <c r="Q22" t="n">
        <v>15668</v>
      </c>
      <c r="R22" t="n">
        <v>28597</v>
      </c>
      <c r="S22" t="n">
        <v>54189</v>
      </c>
      <c r="T22" t="n">
        <v>125882</v>
      </c>
      <c r="U22" t="n">
        <v>248938</v>
      </c>
      <c r="V22" t="n">
        <v>381657</v>
      </c>
      <c r="W22" t="n">
        <v>464412</v>
      </c>
      <c r="X22" t="n">
        <v>548562</v>
      </c>
      <c r="Y22" t="n">
        <v>605502</v>
      </c>
      <c r="AM22" t="s">
        <v>60</v>
      </c>
    </row>
    <row r="23" spans="1:39">
      <c r="C23" t="s">
        <v>61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t="n">
        <v>0</v>
      </c>
      <c r="S23" t="n">
        <v>202</v>
      </c>
      <c r="T23" t="n">
        <v>5904</v>
      </c>
      <c r="U23" t="n">
        <v>27303</v>
      </c>
      <c r="V23" t="n">
        <v>37363</v>
      </c>
      <c r="W23" t="n">
        <v>40750</v>
      </c>
      <c r="X23" t="n">
        <v>53723</v>
      </c>
      <c r="Y23" t="n">
        <v>128939</v>
      </c>
      <c r="AM23" t="s">
        <v>62</v>
      </c>
    </row>
    <row r="24" spans="1:39">
      <c r="C24" t="s">
        <v>63</v>
      </c>
      <c r="G24">
        <f>SUM(G25)</f>
        <v/>
      </c>
      <c r="H24">
        <f>SUM(H25)</f>
        <v/>
      </c>
      <c r="I24">
        <f>SUM(I25)</f>
        <v/>
      </c>
      <c r="J24">
        <f>SUM(J25)</f>
        <v/>
      </c>
      <c r="K24">
        <f>SUM(K25)</f>
        <v/>
      </c>
      <c r="L24">
        <f>SUM(L25)</f>
        <v/>
      </c>
      <c r="M24">
        <f>SUM(M25)</f>
        <v/>
      </c>
      <c r="N24" t="n">
        <v>0</v>
      </c>
      <c r="O24" t="n">
        <v>0</v>
      </c>
      <c r="P24" t="n">
        <v>0</v>
      </c>
      <c r="Q24" t="n">
        <v>3307</v>
      </c>
      <c r="R24" t="n">
        <v>1575</v>
      </c>
      <c r="S24" t="n">
        <v>44722</v>
      </c>
      <c r="T24" t="n">
        <v>21259</v>
      </c>
      <c r="U24" t="n">
        <v>28508</v>
      </c>
      <c r="V24" t="n">
        <v>36175</v>
      </c>
      <c r="W24" t="n">
        <v>52424</v>
      </c>
      <c r="X24" t="n">
        <v>37491</v>
      </c>
      <c r="Y24" t="n">
        <v>55023</v>
      </c>
      <c r="AM24" t="s">
        <v>64</v>
      </c>
    </row>
    <row r="25" spans="1:39">
      <c r="C25" t="s">
        <v>65</v>
      </c>
      <c r="N25" t="n">
        <v>0</v>
      </c>
      <c r="O25" t="n">
        <v>0</v>
      </c>
      <c r="P25" t="n">
        <v>0</v>
      </c>
    </row>
    <row r="26" spans="1:39">
      <c r="A26" t="s">
        <v>66</v>
      </c>
      <c r="B26" t="s">
        <v>36</v>
      </c>
      <c r="C26" t="s">
        <v>7</v>
      </c>
      <c r="D26" t="s">
        <v>23</v>
      </c>
      <c r="E26" t="s">
        <v>37</v>
      </c>
      <c r="F26" t="s">
        <v>67</v>
      </c>
      <c r="G26" t="n">
        <v>260000</v>
      </c>
      <c r="H26" t="n">
        <v>311000</v>
      </c>
      <c r="I26" t="n">
        <v>274000</v>
      </c>
      <c r="J26" t="n">
        <v>123000</v>
      </c>
      <c r="K26" t="n">
        <v>216400</v>
      </c>
      <c r="L26" t="n">
        <v>256500</v>
      </c>
      <c r="M26" t="n">
        <v>269600</v>
      </c>
      <c r="N26" t="n">
        <v>295200</v>
      </c>
      <c r="O26" t="n">
        <v>393100</v>
      </c>
      <c r="P26" t="n">
        <v>403486</v>
      </c>
      <c r="Q26" t="n">
        <v>377730</v>
      </c>
      <c r="R26" t="n">
        <v>383622</v>
      </c>
      <c r="S26" t="n">
        <v>453349</v>
      </c>
      <c r="T26" t="n">
        <v>507062</v>
      </c>
      <c r="U26" t="n">
        <v>517375</v>
      </c>
      <c r="V26" t="n">
        <v>503140</v>
      </c>
      <c r="W26" t="n">
        <v>518311</v>
      </c>
      <c r="X26" t="n">
        <v>578770</v>
      </c>
      <c r="Y26" t="n">
        <v>592251</v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0</v>
      </c>
      <c r="AG26" t="n">
        <v>0</v>
      </c>
      <c r="AH26" t="n">
        <v>0</v>
      </c>
      <c r="AI26" t="n">
        <v>0</v>
      </c>
      <c r="AJ26" t="n">
        <v>0</v>
      </c>
      <c r="AK26" t="n">
        <v>0</v>
      </c>
      <c r="AL26" t="n">
        <v>0</v>
      </c>
    </row>
    <row r="27" spans="1:39">
      <c r="C27" t="s">
        <v>39</v>
      </c>
      <c r="G27" t="n">
        <v>0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40000</v>
      </c>
      <c r="N27" t="n">
        <v>56000</v>
      </c>
      <c r="O27" t="n">
        <v>42300</v>
      </c>
      <c r="P27" t="n">
        <v>36053</v>
      </c>
      <c r="Q27" t="n">
        <v>59889</v>
      </c>
      <c r="R27" t="n">
        <v>29189</v>
      </c>
      <c r="S27" t="n">
        <v>45300</v>
      </c>
      <c r="T27" t="n">
        <v>57613</v>
      </c>
      <c r="U27" t="n">
        <v>35410</v>
      </c>
      <c r="V27" t="n">
        <v>43005</v>
      </c>
      <c r="W27" t="n">
        <v>63275</v>
      </c>
      <c r="X27" t="n">
        <v>54108</v>
      </c>
      <c r="Y27" t="n">
        <v>29635</v>
      </c>
      <c r="Z27">
        <f>SUM(Z28:Z32)</f>
        <v/>
      </c>
      <c r="AA27">
        <f>SUM(AA28:AA32)</f>
        <v/>
      </c>
      <c r="AB27">
        <f>SUM(AB28:AB32)</f>
        <v/>
      </c>
      <c r="AC27">
        <f>SUM(AC28:AC32)</f>
        <v/>
      </c>
      <c r="AD27">
        <f>SUM(AD28:AD32)</f>
        <v/>
      </c>
      <c r="AE27">
        <f>SUM(AE28:AE32)</f>
        <v/>
      </c>
      <c r="AF27">
        <f>SUM(AF28:AF32)</f>
        <v/>
      </c>
      <c r="AG27">
        <f>SUM(AG28:AG32)</f>
        <v/>
      </c>
      <c r="AH27">
        <f>SUM(AH28:AH32)</f>
        <v/>
      </c>
      <c r="AI27">
        <f>SUM(AI28:AI32)</f>
        <v/>
      </c>
      <c r="AJ27">
        <f>SUM(AJ28:AJ32)</f>
        <v/>
      </c>
      <c r="AK27">
        <f>SUM(AK28:AK32)</f>
        <v/>
      </c>
      <c r="AL27">
        <f>SUM(AL28:AL32)</f>
        <v/>
      </c>
      <c r="AM27" t="s">
        <v>68</v>
      </c>
    </row>
    <row r="28" spans="1:39">
      <c r="C28" t="s">
        <v>40</v>
      </c>
      <c r="M28" t="n">
        <v>30000</v>
      </c>
      <c r="N28" t="n">
        <v>31000</v>
      </c>
      <c r="O28" t="n">
        <v>27000</v>
      </c>
    </row>
    <row r="29" spans="1:39">
      <c r="C29" t="s">
        <v>41</v>
      </c>
      <c r="M29" t="n">
        <v>1000</v>
      </c>
      <c r="N29" t="n">
        <v>1000</v>
      </c>
      <c r="O29" t="n">
        <v>300</v>
      </c>
    </row>
    <row r="30" spans="1:39">
      <c r="C30" t="s">
        <v>42</v>
      </c>
      <c r="M30" t="n">
        <v>9000</v>
      </c>
      <c r="N30" t="n">
        <v>24000</v>
      </c>
      <c r="O30" t="n">
        <v>15000</v>
      </c>
    </row>
    <row r="31" spans="1:39">
      <c r="C31" t="s">
        <v>43</v>
      </c>
      <c r="N31" t="n">
        <v>0</v>
      </c>
      <c r="O31" t="n">
        <v>0</v>
      </c>
    </row>
    <row r="33" spans="1:39">
      <c r="C33" t="s">
        <v>44</v>
      </c>
      <c r="G33" t="n">
        <v>0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221000</v>
      </c>
      <c r="N33" t="n">
        <v>212000</v>
      </c>
      <c r="O33" t="n">
        <v>230000</v>
      </c>
      <c r="P33" t="n">
        <v>234334</v>
      </c>
      <c r="Q33" t="n">
        <v>167591</v>
      </c>
      <c r="R33" t="n">
        <v>201587</v>
      </c>
      <c r="S33" t="n">
        <v>232906</v>
      </c>
      <c r="T33" t="n">
        <v>266234</v>
      </c>
      <c r="U33" t="n">
        <v>281417</v>
      </c>
      <c r="V33" t="n">
        <v>255027</v>
      </c>
      <c r="W33" t="n">
        <v>230495</v>
      </c>
      <c r="X33" t="n">
        <v>260116</v>
      </c>
      <c r="Y33" t="n">
        <v>322609</v>
      </c>
      <c r="Z33">
        <f>SUM(Z34)</f>
        <v/>
      </c>
      <c r="AA33">
        <f>SUM(AA34)</f>
        <v/>
      </c>
      <c r="AB33">
        <f>SUM(AB34)</f>
        <v/>
      </c>
      <c r="AC33">
        <f>SUM(AC34)</f>
        <v/>
      </c>
      <c r="AD33">
        <f>SUM(AD34)</f>
        <v/>
      </c>
      <c r="AE33">
        <f>SUM(AE34)</f>
        <v/>
      </c>
      <c r="AF33">
        <f>SUM(AF34)</f>
        <v/>
      </c>
      <c r="AG33">
        <f>SUM(AG34)</f>
        <v/>
      </c>
      <c r="AH33">
        <f>SUM(AH34)</f>
        <v/>
      </c>
      <c r="AI33">
        <f>SUM(AI34)</f>
        <v/>
      </c>
      <c r="AJ33">
        <f>SUM(AJ34)</f>
        <v/>
      </c>
      <c r="AK33">
        <f>SUM(AK34)</f>
        <v/>
      </c>
      <c r="AL33">
        <f>SUM(AL34)</f>
        <v/>
      </c>
      <c r="AM33" t="s">
        <v>69</v>
      </c>
    </row>
    <row r="34" spans="1:39">
      <c r="C34" t="s">
        <v>45</v>
      </c>
      <c r="M34" t="n">
        <v>221000</v>
      </c>
      <c r="N34" t="n">
        <v>212000</v>
      </c>
      <c r="O34" t="n">
        <v>230000</v>
      </c>
    </row>
    <row r="35" spans="1:39">
      <c r="C35" t="s">
        <v>46</v>
      </c>
      <c r="G35" t="n">
        <v>0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7000</v>
      </c>
      <c r="N35" t="n">
        <v>25000</v>
      </c>
      <c r="O35" t="n">
        <v>116400</v>
      </c>
      <c r="P35" t="n">
        <v>128306</v>
      </c>
      <c r="Q35" t="n">
        <v>140687</v>
      </c>
      <c r="R35" t="n">
        <v>140956</v>
      </c>
      <c r="S35" t="n">
        <v>157329</v>
      </c>
      <c r="T35" t="n">
        <v>154688</v>
      </c>
      <c r="U35" t="n">
        <v>151552</v>
      </c>
      <c r="V35" t="n">
        <v>136096</v>
      </c>
      <c r="W35" t="n">
        <v>132293</v>
      </c>
      <c r="X35" t="n">
        <v>145691</v>
      </c>
      <c r="Y35" t="n">
        <v>109626</v>
      </c>
      <c r="Z35">
        <f>SUM(Z36:Z40)</f>
        <v/>
      </c>
      <c r="AA35">
        <f>SUM(AA36:AA40)</f>
        <v/>
      </c>
      <c r="AB35">
        <f>SUM(AB36:AB40)</f>
        <v/>
      </c>
      <c r="AC35">
        <f>SUM(AC36:AC40)</f>
        <v/>
      </c>
      <c r="AD35">
        <f>SUM(AD36:AD40)</f>
        <v/>
      </c>
      <c r="AE35">
        <f>SUM(AE36:AE40)</f>
        <v/>
      </c>
      <c r="AF35">
        <f>SUM(AF36:AF40)</f>
        <v/>
      </c>
      <c r="AG35">
        <f>SUM(AG36:AG40)</f>
        <v/>
      </c>
      <c r="AH35">
        <f>SUM(AH36:AH40)</f>
        <v/>
      </c>
      <c r="AI35">
        <f>SUM(AI36:AI40)</f>
        <v/>
      </c>
      <c r="AJ35">
        <f>SUM(AJ36:AJ40)</f>
        <v/>
      </c>
      <c r="AK35">
        <f>SUM(AK36:AK40)</f>
        <v/>
      </c>
      <c r="AL35">
        <f>SUM(AL36:AL40)</f>
        <v/>
      </c>
      <c r="AM35" t="s">
        <v>70</v>
      </c>
    </row>
    <row r="36" spans="1:39">
      <c r="C36" t="s">
        <v>47</v>
      </c>
      <c r="M36" t="n">
        <v>0</v>
      </c>
      <c r="N36" t="n">
        <v>23000</v>
      </c>
      <c r="O36" t="n">
        <v>34000</v>
      </c>
    </row>
    <row r="37" spans="1:39">
      <c r="C37" t="s">
        <v>48</v>
      </c>
      <c r="M37" t="n">
        <v>0</v>
      </c>
      <c r="N37" t="n">
        <v>0</v>
      </c>
      <c r="O37" t="n">
        <v>0</v>
      </c>
    </row>
    <row r="38" spans="1:39">
      <c r="C38" t="s">
        <v>49</v>
      </c>
      <c r="M38" t="n">
        <v>2000</v>
      </c>
      <c r="N38" t="n">
        <v>1000</v>
      </c>
      <c r="O38" t="n">
        <v>400</v>
      </c>
    </row>
    <row r="39" spans="1:39">
      <c r="C39" t="s">
        <v>50</v>
      </c>
      <c r="M39" t="n">
        <v>5000</v>
      </c>
      <c r="N39" t="n">
        <v>0</v>
      </c>
      <c r="O39" t="n">
        <v>82000</v>
      </c>
    </row>
    <row r="40" spans="1:39">
      <c r="C40" t="s">
        <v>51</v>
      </c>
      <c r="N40" t="n">
        <v>1000</v>
      </c>
      <c r="O40" t="n">
        <v>0</v>
      </c>
    </row>
    <row r="41" spans="1:39">
      <c r="C41" t="s">
        <v>53</v>
      </c>
      <c r="G41">
        <f>SUM(G42:G43)</f>
        <v/>
      </c>
      <c r="H41">
        <f>SUM(H42:H43)</f>
        <v/>
      </c>
      <c r="I41">
        <f>SUM(I42:I43)</f>
        <v/>
      </c>
      <c r="J41">
        <f>SUM(J42:J43)</f>
        <v/>
      </c>
      <c r="K41">
        <f>SUM(K42:K43)</f>
        <v/>
      </c>
      <c r="L41">
        <f>SUM(L42:L43)</f>
        <v/>
      </c>
      <c r="M41">
        <f>SUM(M42:M43)</f>
        <v/>
      </c>
      <c r="N41">
        <f>SUM(N42:N43)</f>
        <v/>
      </c>
      <c r="O41">
        <f>SUM(O42:O43)</f>
        <v/>
      </c>
      <c r="P41">
        <f>SUM(P42:P43)</f>
        <v/>
      </c>
      <c r="Q41">
        <f>SUM(Q42:Q43)</f>
        <v/>
      </c>
      <c r="R41">
        <f>SUM(R42:R43)</f>
        <v/>
      </c>
      <c r="S41">
        <f>SUM(S42:S43)</f>
        <v/>
      </c>
    </row>
    <row r="42" spans="1:39">
      <c r="C42" t="s">
        <v>55</v>
      </c>
      <c r="N42" t="n">
        <v>0</v>
      </c>
      <c r="O42" t="n">
        <v>0</v>
      </c>
      <c r="P42" t="n">
        <v>0</v>
      </c>
      <c r="Q42" t="n">
        <v>0</v>
      </c>
      <c r="R42" t="n">
        <v>0</v>
      </c>
      <c r="S42" t="n">
        <v>0</v>
      </c>
    </row>
    <row r="43" spans="1:39">
      <c r="C43" t="s">
        <v>57</v>
      </c>
      <c r="N43" t="n">
        <v>0</v>
      </c>
      <c r="O43" t="n">
        <v>0</v>
      </c>
      <c r="P43" t="n">
        <v>0</v>
      </c>
      <c r="Q43" t="n">
        <v>0</v>
      </c>
      <c r="R43" t="n">
        <v>0</v>
      </c>
      <c r="S43" t="n">
        <v>0</v>
      </c>
    </row>
    <row r="44" spans="1:39">
      <c r="C44" t="s">
        <v>58</v>
      </c>
      <c r="G44" t="n">
        <v>0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1600</v>
      </c>
      <c r="N44" t="n">
        <v>2200</v>
      </c>
      <c r="O44" t="n">
        <v>4400</v>
      </c>
      <c r="P44" t="n">
        <v>4793</v>
      </c>
      <c r="Q44" t="n">
        <v>9563</v>
      </c>
      <c r="R44" t="n">
        <v>11890</v>
      </c>
      <c r="S44" t="n">
        <v>17814</v>
      </c>
      <c r="T44" t="n">
        <v>28527</v>
      </c>
      <c r="U44" t="n">
        <v>48996</v>
      </c>
      <c r="V44" t="n">
        <v>69012</v>
      </c>
      <c r="W44" t="n">
        <v>92248</v>
      </c>
      <c r="X44" t="n">
        <v>118855</v>
      </c>
      <c r="Y44" t="n">
        <v>130381</v>
      </c>
      <c r="Z44" t="n">
        <v>0</v>
      </c>
      <c r="AA44" t="n">
        <v>0</v>
      </c>
      <c r="AB44" t="n">
        <v>0</v>
      </c>
      <c r="AC44" t="n">
        <v>0</v>
      </c>
      <c r="AD44" t="n">
        <v>0</v>
      </c>
      <c r="AE44" t="n">
        <v>0</v>
      </c>
      <c r="AF44" t="n">
        <v>0</v>
      </c>
      <c r="AG44" t="n">
        <v>0</v>
      </c>
      <c r="AH44" t="n">
        <v>0</v>
      </c>
      <c r="AI44" t="n">
        <v>0</v>
      </c>
      <c r="AJ44" t="n">
        <v>0</v>
      </c>
      <c r="AK44" t="n">
        <v>0</v>
      </c>
      <c r="AL44" t="n">
        <v>0</v>
      </c>
    </row>
    <row r="45" spans="1:39">
      <c r="C45" t="s">
        <v>59</v>
      </c>
      <c r="M45" t="n">
        <v>1600</v>
      </c>
      <c r="N45" t="n">
        <v>2200</v>
      </c>
      <c r="O45" t="n">
        <v>4400</v>
      </c>
      <c r="P45" t="n">
        <v>4793</v>
      </c>
      <c r="Q45" t="n">
        <v>9563</v>
      </c>
      <c r="R45" t="n">
        <v>11873</v>
      </c>
      <c r="S45" t="n">
        <v>17738</v>
      </c>
      <c r="T45" t="n">
        <v>28282</v>
      </c>
      <c r="U45" t="n">
        <v>47471</v>
      </c>
      <c r="V45" t="n">
        <v>67444</v>
      </c>
      <c r="W45" t="n">
        <v>89691</v>
      </c>
      <c r="X45" t="n">
        <v>114784</v>
      </c>
      <c r="Y45" t="n">
        <v>126157</v>
      </c>
      <c r="AM45" t="s">
        <v>71</v>
      </c>
    </row>
    <row r="46" spans="1:39">
      <c r="C46" t="s">
        <v>61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t="n">
        <v>17</v>
      </c>
      <c r="S46" t="n">
        <v>76</v>
      </c>
      <c r="T46" t="n">
        <v>245</v>
      </c>
      <c r="U46" t="n">
        <v>1525</v>
      </c>
      <c r="V46" t="n">
        <v>1568</v>
      </c>
      <c r="W46" t="n">
        <v>2557</v>
      </c>
      <c r="X46" t="n">
        <v>4071</v>
      </c>
      <c r="Y46" t="n">
        <v>4224</v>
      </c>
      <c r="AM46" t="s">
        <v>72</v>
      </c>
    </row>
    <row r="47" spans="1:39">
      <c r="C47" t="s">
        <v>63</v>
      </c>
      <c r="G47">
        <f>SUM(G48)</f>
        <v/>
      </c>
      <c r="H47">
        <f>SUM(H48)</f>
        <v/>
      </c>
      <c r="I47">
        <f>SUM(I48)</f>
        <v/>
      </c>
      <c r="J47">
        <f>SUM(J48)</f>
        <v/>
      </c>
      <c r="K47">
        <f>SUM(K48)</f>
        <v/>
      </c>
      <c r="L47">
        <f>SUM(L48)</f>
        <v/>
      </c>
      <c r="M47">
        <f>SUM(M48)</f>
        <v/>
      </c>
      <c r="N47">
        <f>N48</f>
        <v/>
      </c>
      <c r="O47">
        <f>O48</f>
        <v/>
      </c>
      <c r="P47">
        <f>P48</f>
        <v/>
      </c>
      <c r="Q47">
        <f>Q48</f>
        <v/>
      </c>
      <c r="R47">
        <f>R48</f>
        <v/>
      </c>
      <c r="S47">
        <f>S48</f>
        <v/>
      </c>
    </row>
    <row r="48" spans="1:39">
      <c r="C48" t="s">
        <v>65</v>
      </c>
      <c r="N48" t="n">
        <v>0</v>
      </c>
      <c r="O48" t="n">
        <v>0</v>
      </c>
      <c r="P48" t="n">
        <v>0</v>
      </c>
      <c r="Q48" t="n">
        <v>0</v>
      </c>
      <c r="R48" t="n">
        <v>0</v>
      </c>
      <c r="S48" t="n">
        <v>0</v>
      </c>
    </row>
    <row r="49" spans="1:39">
      <c r="A49" t="s">
        <v>73</v>
      </c>
      <c r="B49" t="s">
        <v>36</v>
      </c>
      <c r="C49" t="s">
        <v>8</v>
      </c>
      <c r="D49" t="s">
        <v>23</v>
      </c>
      <c r="E49" t="s">
        <v>37</v>
      </c>
      <c r="F49" t="s">
        <v>74</v>
      </c>
      <c r="G49" t="n">
        <v>55000</v>
      </c>
      <c r="H49" t="n">
        <v>45000</v>
      </c>
      <c r="I49" t="n">
        <v>38000</v>
      </c>
      <c r="J49" t="n">
        <v>69000</v>
      </c>
      <c r="K49" t="n">
        <v>66000</v>
      </c>
      <c r="L49" t="n">
        <v>74200</v>
      </c>
      <c r="M49" t="n">
        <v>75300</v>
      </c>
      <c r="N49" t="n">
        <v>136700</v>
      </c>
      <c r="O49" t="n">
        <v>196300</v>
      </c>
      <c r="P49" t="n">
        <v>171929</v>
      </c>
      <c r="Q49" t="n">
        <v>165835</v>
      </c>
      <c r="R49" t="n">
        <v>182560</v>
      </c>
      <c r="S49" t="n">
        <v>202270</v>
      </c>
      <c r="T49" t="n">
        <v>238319</v>
      </c>
      <c r="U49" t="n">
        <v>330067</v>
      </c>
      <c r="V49" t="n">
        <v>381351</v>
      </c>
      <c r="W49" t="n">
        <v>402832</v>
      </c>
      <c r="X49" t="n">
        <v>412307</v>
      </c>
      <c r="Y49" t="n">
        <v>373980</v>
      </c>
      <c r="Z49" t="n">
        <v>0</v>
      </c>
      <c r="AA49" t="n">
        <v>0</v>
      </c>
      <c r="AB49" t="n">
        <v>0</v>
      </c>
      <c r="AC49" t="n">
        <v>0</v>
      </c>
      <c r="AD49" t="n">
        <v>0</v>
      </c>
      <c r="AE49" t="n">
        <v>0</v>
      </c>
      <c r="AF49" t="n">
        <v>0</v>
      </c>
      <c r="AG49" t="n">
        <v>0</v>
      </c>
      <c r="AH49" t="n">
        <v>0</v>
      </c>
      <c r="AI49" t="n">
        <v>0</v>
      </c>
      <c r="AJ49" t="n">
        <v>0</v>
      </c>
      <c r="AK49" t="n">
        <v>0</v>
      </c>
      <c r="AL49" t="n">
        <v>0</v>
      </c>
    </row>
    <row r="50" spans="1:39">
      <c r="C50" t="s">
        <v>39</v>
      </c>
      <c r="G50" t="n">
        <v>0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75000</v>
      </c>
      <c r="N50" t="n">
        <v>79000</v>
      </c>
      <c r="O50" t="n">
        <v>69000</v>
      </c>
      <c r="P50" t="n">
        <v>5910</v>
      </c>
      <c r="Q50" t="n">
        <v>10009</v>
      </c>
      <c r="R50" t="n">
        <v>6701</v>
      </c>
      <c r="S50" t="n">
        <v>6206</v>
      </c>
      <c r="T50" t="n">
        <v>7453</v>
      </c>
      <c r="U50" t="n">
        <v>4745</v>
      </c>
      <c r="V50" t="n">
        <v>8150</v>
      </c>
      <c r="W50" t="n">
        <v>9823</v>
      </c>
      <c r="X50" t="n">
        <v>968</v>
      </c>
      <c r="Y50" t="n">
        <v>650</v>
      </c>
      <c r="Z50">
        <f>SUM(Z51:Z55)</f>
        <v/>
      </c>
      <c r="AA50">
        <f>SUM(AA51:AA55)</f>
        <v/>
      </c>
      <c r="AB50">
        <f>SUM(AB51:AB55)</f>
        <v/>
      </c>
      <c r="AC50">
        <f>SUM(AC51:AC55)</f>
        <v/>
      </c>
      <c r="AD50">
        <f>SUM(AD51:AD55)</f>
        <v/>
      </c>
      <c r="AE50">
        <f>SUM(AE51:AE55)</f>
        <v/>
      </c>
      <c r="AF50">
        <f>SUM(AF51:AF55)</f>
        <v/>
      </c>
      <c r="AG50">
        <f>SUM(AG51:AG55)</f>
        <v/>
      </c>
      <c r="AH50">
        <f>SUM(AH51:AH55)</f>
        <v/>
      </c>
      <c r="AI50">
        <f>SUM(AI51:AI55)</f>
        <v/>
      </c>
      <c r="AJ50">
        <f>SUM(AJ51:AJ55)</f>
        <v/>
      </c>
      <c r="AK50">
        <f>SUM(AK51:AK55)</f>
        <v/>
      </c>
      <c r="AL50">
        <f>SUM(AL51:AL55)</f>
        <v/>
      </c>
      <c r="AM50" t="s">
        <v>75</v>
      </c>
    </row>
    <row r="51" spans="1:39">
      <c r="C51" t="s">
        <v>76</v>
      </c>
      <c r="N51" t="n">
        <v>0</v>
      </c>
      <c r="O51" t="n">
        <v>0</v>
      </c>
    </row>
    <row r="52" spans="1:39">
      <c r="C52" t="s">
        <v>41</v>
      </c>
      <c r="N52" t="n">
        <v>0</v>
      </c>
      <c r="O52" t="n">
        <v>0</v>
      </c>
    </row>
    <row r="53" spans="1:39">
      <c r="C53" t="s">
        <v>42</v>
      </c>
      <c r="N53" t="n">
        <v>0</v>
      </c>
      <c r="O53" t="n">
        <v>0</v>
      </c>
    </row>
    <row r="54" spans="1:39">
      <c r="C54" t="s">
        <v>43</v>
      </c>
      <c r="M54" t="n">
        <v>75000</v>
      </c>
      <c r="N54" t="n">
        <v>79000</v>
      </c>
      <c r="O54" t="n">
        <v>69000</v>
      </c>
    </row>
    <row r="56" spans="1:39">
      <c r="C56" t="s">
        <v>44</v>
      </c>
      <c r="G56" t="n">
        <v>0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t="n">
        <v>0</v>
      </c>
      <c r="S56" t="n">
        <v>0</v>
      </c>
      <c r="T56" t="n">
        <v>0</v>
      </c>
      <c r="U56" t="n">
        <v>0</v>
      </c>
      <c r="V56" t="n">
        <v>0</v>
      </c>
      <c r="W56" t="n">
        <v>0</v>
      </c>
      <c r="X56" t="n">
        <v>0</v>
      </c>
      <c r="Y56" t="n">
        <v>0</v>
      </c>
      <c r="Z56" t="n">
        <v>0</v>
      </c>
      <c r="AA56" t="n">
        <v>0</v>
      </c>
      <c r="AB56" t="n">
        <v>0</v>
      </c>
      <c r="AC56" t="n">
        <v>0</v>
      </c>
      <c r="AD56" t="n">
        <v>0</v>
      </c>
      <c r="AE56" t="n">
        <v>0</v>
      </c>
      <c r="AF56" t="n">
        <v>0</v>
      </c>
      <c r="AG56" t="n">
        <v>0</v>
      </c>
      <c r="AH56" t="n">
        <v>0</v>
      </c>
      <c r="AI56" t="n">
        <v>0</v>
      </c>
      <c r="AJ56" t="n">
        <v>0</v>
      </c>
      <c r="AK56" t="n">
        <v>0</v>
      </c>
      <c r="AL56" t="n">
        <v>0</v>
      </c>
    </row>
    <row r="57" spans="1:39">
      <c r="C57" t="s">
        <v>45</v>
      </c>
      <c r="N57" t="n">
        <v>0</v>
      </c>
      <c r="O57" t="n">
        <v>0</v>
      </c>
      <c r="P57" t="n">
        <v>0</v>
      </c>
      <c r="Q57" t="n">
        <v>0</v>
      </c>
      <c r="R57" t="n">
        <v>0</v>
      </c>
      <c r="S57" t="n">
        <v>0</v>
      </c>
    </row>
    <row r="58" spans="1:39">
      <c r="C58" t="s">
        <v>46</v>
      </c>
      <c r="G58" t="n">
        <v>0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57000</v>
      </c>
      <c r="O58" t="n">
        <v>126000</v>
      </c>
      <c r="P58" t="n">
        <v>108987</v>
      </c>
      <c r="Q58" t="n">
        <v>109668</v>
      </c>
      <c r="R58" t="n">
        <v>120227</v>
      </c>
      <c r="S58" t="n">
        <v>123023</v>
      </c>
      <c r="T58" t="n">
        <v>158158</v>
      </c>
      <c r="U58" t="n">
        <v>230305</v>
      </c>
      <c r="V58" t="n">
        <v>257907</v>
      </c>
      <c r="W58" t="n">
        <v>264291</v>
      </c>
      <c r="X58" t="n">
        <v>277456</v>
      </c>
      <c r="Y58" t="n">
        <v>231688</v>
      </c>
      <c r="Z58">
        <f>SUM(Z59:Z63)</f>
        <v/>
      </c>
      <c r="AA58">
        <f>SUM(AA59:AA63)</f>
        <v/>
      </c>
      <c r="AB58">
        <f>SUM(AB59:AB63)</f>
        <v/>
      </c>
      <c r="AC58">
        <f>SUM(AC59:AC63)</f>
        <v/>
      </c>
      <c r="AD58">
        <f>SUM(AD59:AD63)</f>
        <v/>
      </c>
      <c r="AE58">
        <f>SUM(AE59:AE63)</f>
        <v/>
      </c>
      <c r="AF58">
        <f>SUM(AF59:AF63)</f>
        <v/>
      </c>
      <c r="AG58">
        <f>SUM(AG59:AG63)</f>
        <v/>
      </c>
      <c r="AH58">
        <f>SUM(AH59:AH63)</f>
        <v/>
      </c>
      <c r="AI58">
        <f>SUM(AI59:AI63)</f>
        <v/>
      </c>
      <c r="AJ58">
        <f>SUM(AJ59:AJ63)</f>
        <v/>
      </c>
      <c r="AK58">
        <f>SUM(AK59:AK63)</f>
        <v/>
      </c>
      <c r="AL58">
        <f>SUM(AL59:AL63)</f>
        <v/>
      </c>
      <c r="AM58" t="s">
        <v>77</v>
      </c>
    </row>
    <row r="59" spans="1:39">
      <c r="C59" t="s">
        <v>47</v>
      </c>
      <c r="N59" t="n">
        <v>0</v>
      </c>
      <c r="O59" t="n">
        <v>0</v>
      </c>
    </row>
    <row r="60" spans="1:39">
      <c r="C60" t="s">
        <v>48</v>
      </c>
      <c r="M60" t="n">
        <v>0</v>
      </c>
      <c r="N60" t="n">
        <v>57000</v>
      </c>
      <c r="O60" t="n">
        <v>126000</v>
      </c>
    </row>
    <row r="61" spans="1:39">
      <c r="C61" t="s">
        <v>49</v>
      </c>
      <c r="N61" t="n">
        <v>0</v>
      </c>
      <c r="O61" t="n">
        <v>0</v>
      </c>
    </row>
    <row r="62" spans="1:39">
      <c r="C62" t="s">
        <v>50</v>
      </c>
      <c r="N62" t="n">
        <v>0</v>
      </c>
      <c r="O62" t="n">
        <v>0</v>
      </c>
    </row>
    <row r="63" spans="1:39">
      <c r="C63" t="s">
        <v>51</v>
      </c>
      <c r="N63" t="n">
        <v>0</v>
      </c>
      <c r="O63" t="n">
        <v>0</v>
      </c>
    </row>
    <row r="64" spans="1:39">
      <c r="C64" t="s">
        <v>53</v>
      </c>
      <c r="G64">
        <f>SUM(G65:G66)</f>
        <v/>
      </c>
      <c r="H64">
        <f>SUM(H65:H66)</f>
        <v/>
      </c>
      <c r="I64">
        <f>SUM(I65:I66)</f>
        <v/>
      </c>
      <c r="J64">
        <f>SUM(J65:J66)</f>
        <v/>
      </c>
      <c r="K64">
        <f>SUM(K65:K66)</f>
        <v/>
      </c>
      <c r="L64">
        <f>SUM(L65:L66)</f>
        <v/>
      </c>
      <c r="M64">
        <f>SUM(M65:M66)</f>
        <v/>
      </c>
      <c r="N64">
        <f>SUM(N65:N66)</f>
        <v/>
      </c>
      <c r="O64">
        <f>SUM(O65:O66)</f>
        <v/>
      </c>
      <c r="P64" t="n">
        <v>53587</v>
      </c>
      <c r="Q64" t="n">
        <v>38432</v>
      </c>
      <c r="R64" t="n">
        <v>44238</v>
      </c>
      <c r="S64" t="n">
        <v>43577</v>
      </c>
      <c r="T64" t="n">
        <v>39392</v>
      </c>
      <c r="U64" t="n">
        <v>41122</v>
      </c>
      <c r="V64" t="n">
        <v>43153</v>
      </c>
      <c r="W64" t="n">
        <v>30870</v>
      </c>
      <c r="X64" t="n">
        <v>4383</v>
      </c>
      <c r="AM64" t="s">
        <v>78</v>
      </c>
    </row>
    <row r="65" spans="1:39">
      <c r="C65" t="s">
        <v>55</v>
      </c>
      <c r="N65" t="n">
        <v>0</v>
      </c>
      <c r="O65" t="n">
        <v>0</v>
      </c>
    </row>
    <row r="66" spans="1:39">
      <c r="C66" t="s">
        <v>57</v>
      </c>
      <c r="N66" t="n">
        <v>0</v>
      </c>
      <c r="O66" t="n">
        <v>0</v>
      </c>
    </row>
    <row r="67" spans="1:39">
      <c r="C67" t="s">
        <v>58</v>
      </c>
      <c r="G67" t="n">
        <v>0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300</v>
      </c>
      <c r="N67" t="n">
        <v>700</v>
      </c>
      <c r="O67" t="n">
        <v>1300</v>
      </c>
      <c r="P67" t="n">
        <v>1906</v>
      </c>
      <c r="Q67" t="n">
        <v>6156</v>
      </c>
      <c r="R67" t="n">
        <v>9809</v>
      </c>
      <c r="S67" t="n">
        <v>14932</v>
      </c>
      <c r="T67" t="n">
        <v>31968</v>
      </c>
      <c r="U67" t="n">
        <v>52614</v>
      </c>
      <c r="V67" t="n">
        <v>71223</v>
      </c>
      <c r="W67" t="n">
        <v>96860</v>
      </c>
      <c r="X67" t="n">
        <v>128516</v>
      </c>
      <c r="Y67" t="n">
        <v>140683</v>
      </c>
      <c r="Z67" t="n">
        <v>0</v>
      </c>
      <c r="AA67" t="n">
        <v>0</v>
      </c>
      <c r="AB67" t="n">
        <v>0</v>
      </c>
      <c r="AC67" t="n">
        <v>0</v>
      </c>
      <c r="AD67" t="n">
        <v>0</v>
      </c>
      <c r="AE67" t="n">
        <v>0</v>
      </c>
      <c r="AF67" t="n">
        <v>0</v>
      </c>
      <c r="AG67" t="n">
        <v>0</v>
      </c>
      <c r="AH67" t="n">
        <v>0</v>
      </c>
      <c r="AI67" t="n">
        <v>0</v>
      </c>
      <c r="AJ67" t="n">
        <v>0</v>
      </c>
      <c r="AK67" t="n">
        <v>0</v>
      </c>
      <c r="AL67" t="n">
        <v>0</v>
      </c>
    </row>
    <row r="68" spans="1:39">
      <c r="C68" t="s">
        <v>59</v>
      </c>
      <c r="M68" t="n">
        <v>300</v>
      </c>
      <c r="N68" t="n">
        <v>700</v>
      </c>
      <c r="O68" t="n">
        <v>1300</v>
      </c>
      <c r="P68" t="n">
        <v>1906</v>
      </c>
      <c r="Q68" t="n">
        <v>4766</v>
      </c>
      <c r="R68" t="n">
        <v>8039</v>
      </c>
      <c r="S68" t="n">
        <v>13041</v>
      </c>
      <c r="T68" t="n">
        <v>28474</v>
      </c>
      <c r="U68" t="n">
        <v>47517</v>
      </c>
      <c r="V68" t="n">
        <v>65899</v>
      </c>
      <c r="W68" t="n">
        <v>88956</v>
      </c>
      <c r="X68" t="n">
        <v>119438</v>
      </c>
      <c r="Y68" t="n">
        <v>130978</v>
      </c>
      <c r="AM68" t="s">
        <v>79</v>
      </c>
    </row>
    <row r="69" spans="1:39">
      <c r="C69" t="s">
        <v>61</v>
      </c>
      <c r="M69" t="n">
        <v>0</v>
      </c>
      <c r="N69" t="n">
        <v>0</v>
      </c>
      <c r="O69" t="n">
        <v>0</v>
      </c>
      <c r="P69" t="n">
        <v>0</v>
      </c>
      <c r="Q69" t="n">
        <v>1390</v>
      </c>
      <c r="R69" t="n">
        <v>1770</v>
      </c>
      <c r="S69" t="n">
        <v>1891</v>
      </c>
      <c r="T69" t="n">
        <v>3494</v>
      </c>
      <c r="U69" t="n">
        <v>5097</v>
      </c>
      <c r="V69" t="n">
        <v>5324</v>
      </c>
      <c r="W69" t="n">
        <v>7904</v>
      </c>
      <c r="X69" t="n">
        <v>9078</v>
      </c>
      <c r="Y69" t="n">
        <v>9705</v>
      </c>
      <c r="AM69" t="s">
        <v>80</v>
      </c>
    </row>
    <row r="70" spans="1:39">
      <c r="C70" t="s">
        <v>63</v>
      </c>
      <c r="G70">
        <f>SUM(G71)</f>
        <v/>
      </c>
      <c r="H70">
        <f>SUM(H71)</f>
        <v/>
      </c>
      <c r="I70">
        <f>SUM(I71)</f>
        <v/>
      </c>
      <c r="J70">
        <f>SUM(J71)</f>
        <v/>
      </c>
      <c r="K70">
        <f>SUM(K71)</f>
        <v/>
      </c>
      <c r="L70">
        <f>SUM(L71)</f>
        <v/>
      </c>
      <c r="M70" t="n">
        <v>0</v>
      </c>
      <c r="N70" t="n">
        <v>0</v>
      </c>
      <c r="O70" t="n">
        <v>0</v>
      </c>
      <c r="P70" t="n">
        <v>1539</v>
      </c>
      <c r="Q70" t="n">
        <v>1570</v>
      </c>
      <c r="R70" t="n">
        <v>1585</v>
      </c>
      <c r="S70" t="n">
        <v>14532</v>
      </c>
      <c r="T70" t="n">
        <v>1348</v>
      </c>
      <c r="U70" t="n">
        <v>1281</v>
      </c>
      <c r="V70" t="n">
        <v>918</v>
      </c>
      <c r="W70" t="n">
        <v>988</v>
      </c>
      <c r="X70" t="n">
        <v>984</v>
      </c>
      <c r="Y70" t="n">
        <v>959</v>
      </c>
      <c r="AM70" t="s">
        <v>81</v>
      </c>
    </row>
    <row r="71" spans="1:39">
      <c r="C71" t="s">
        <v>65</v>
      </c>
      <c r="M71" t="n">
        <v>100</v>
      </c>
      <c r="N71" t="n">
        <v>200</v>
      </c>
      <c r="O71" t="n">
        <v>1400</v>
      </c>
      <c r="P71" t="n">
        <v>0</v>
      </c>
      <c r="Q71" t="n">
        <v>0</v>
      </c>
      <c r="R71" t="n">
        <v>0</v>
      </c>
      <c r="S71" t="n">
        <v>0</v>
      </c>
    </row>
    <row r="72" spans="1:39">
      <c r="A72" t="s">
        <v>82</v>
      </c>
      <c r="B72" t="s">
        <v>36</v>
      </c>
      <c r="C72" t="s">
        <v>9</v>
      </c>
      <c r="D72" t="s">
        <v>23</v>
      </c>
      <c r="E72" t="s">
        <v>83</v>
      </c>
      <c r="G72" t="n">
        <v>0</v>
      </c>
      <c r="H72" t="n">
        <v>0</v>
      </c>
      <c r="I72" t="n">
        <v>0</v>
      </c>
      <c r="J72" t="n">
        <v>0</v>
      </c>
      <c r="K72" t="n">
        <v>25556</v>
      </c>
      <c r="L72" t="n">
        <v>37838</v>
      </c>
      <c r="M72" t="n">
        <v>38132</v>
      </c>
      <c r="N72" t="n">
        <v>37735</v>
      </c>
      <c r="O72" t="n">
        <v>27409</v>
      </c>
      <c r="P72" t="n">
        <v>39170</v>
      </c>
      <c r="Q72" t="n">
        <v>41954</v>
      </c>
      <c r="R72" t="n">
        <v>40427</v>
      </c>
      <c r="S72" t="n">
        <v>48828</v>
      </c>
      <c r="T72" t="n">
        <v>54064</v>
      </c>
      <c r="U72" t="n">
        <v>70116</v>
      </c>
      <c r="V72" t="n">
        <v>90607</v>
      </c>
      <c r="W72" t="n">
        <v>118027</v>
      </c>
      <c r="X72" t="n">
        <v>182904</v>
      </c>
      <c r="Y72" t="n">
        <v>197443</v>
      </c>
      <c r="Z72" t="n">
        <v>0</v>
      </c>
      <c r="AA72" t="n">
        <v>0</v>
      </c>
      <c r="AB72" t="n">
        <v>0</v>
      </c>
      <c r="AC72" t="n">
        <v>0</v>
      </c>
      <c r="AD72" t="n">
        <v>0</v>
      </c>
      <c r="AE72" t="n">
        <v>0</v>
      </c>
      <c r="AF72" t="n">
        <v>0</v>
      </c>
      <c r="AG72" t="n">
        <v>0</v>
      </c>
      <c r="AH72" t="n">
        <v>0</v>
      </c>
      <c r="AI72" t="n">
        <v>0</v>
      </c>
      <c r="AJ72" t="n">
        <v>0</v>
      </c>
      <c r="AK72" t="n">
        <v>0</v>
      </c>
      <c r="AL72" t="n">
        <v>0</v>
      </c>
    </row>
    <row r="73" spans="1:39">
      <c r="B73" t="s">
        <v>84</v>
      </c>
      <c r="C73" t="s">
        <v>85</v>
      </c>
      <c r="K73" t="n">
        <v>558</v>
      </c>
      <c r="L73" t="n">
        <v>4232</v>
      </c>
      <c r="M73" t="n">
        <v>4232</v>
      </c>
      <c r="N73" t="n">
        <v>4561</v>
      </c>
      <c r="O73" t="n">
        <v>926</v>
      </c>
      <c r="P73" t="n">
        <v>7968</v>
      </c>
      <c r="Q73" t="n">
        <v>7454</v>
      </c>
      <c r="R73" t="n">
        <v>7896</v>
      </c>
      <c r="S73" t="n">
        <v>6974</v>
      </c>
      <c r="T73" t="n">
        <v>7591</v>
      </c>
      <c r="U73" t="n">
        <v>8063</v>
      </c>
      <c r="V73" t="n">
        <v>7598</v>
      </c>
      <c r="W73" t="n">
        <v>6961</v>
      </c>
      <c r="X73" t="n">
        <v>6904</v>
      </c>
      <c r="Y73" t="n">
        <v>6455</v>
      </c>
      <c r="AM73" t="n">
        <v>10</v>
      </c>
    </row>
    <row r="74" spans="1:39">
      <c r="B74" t="s">
        <v>84</v>
      </c>
      <c r="C74" t="s">
        <v>86</v>
      </c>
      <c r="K74" t="n">
        <v>2521</v>
      </c>
      <c r="L74" t="n">
        <v>3501</v>
      </c>
      <c r="M74" t="n">
        <v>3501</v>
      </c>
      <c r="N74" t="n">
        <v>3921</v>
      </c>
      <c r="O74" t="n">
        <v>2845</v>
      </c>
      <c r="P74" t="n">
        <v>2385</v>
      </c>
      <c r="Q74" t="n">
        <v>3574</v>
      </c>
      <c r="R74" t="n">
        <v>3450</v>
      </c>
      <c r="S74" t="n">
        <v>4871</v>
      </c>
      <c r="T74" t="n">
        <v>4142</v>
      </c>
      <c r="U74" t="n">
        <v>3355</v>
      </c>
      <c r="V74" t="n">
        <v>2878</v>
      </c>
      <c r="W74" t="n">
        <v>3051</v>
      </c>
      <c r="X74" t="n">
        <v>4183</v>
      </c>
      <c r="Y74" t="n">
        <v>3547</v>
      </c>
      <c r="AM74" t="n">
        <v>11</v>
      </c>
    </row>
    <row r="75" spans="1:39">
      <c r="B75" t="s">
        <v>84</v>
      </c>
      <c r="C75" t="s">
        <v>87</v>
      </c>
      <c r="K75" t="n">
        <v>20331</v>
      </c>
      <c r="L75" t="n">
        <v>26292</v>
      </c>
      <c r="M75" t="n">
        <v>26292</v>
      </c>
      <c r="N75" t="n">
        <v>25613</v>
      </c>
      <c r="O75" t="n">
        <v>20612</v>
      </c>
      <c r="P75" t="n">
        <v>22149</v>
      </c>
      <c r="Q75" t="n">
        <v>21756</v>
      </c>
      <c r="R75" t="n">
        <v>18296</v>
      </c>
      <c r="S75" t="n">
        <v>21208</v>
      </c>
      <c r="T75" t="n">
        <v>23038</v>
      </c>
      <c r="U75" t="n">
        <v>18501</v>
      </c>
      <c r="V75" t="n">
        <v>18693</v>
      </c>
      <c r="W75" t="n">
        <v>19566</v>
      </c>
      <c r="X75" t="n">
        <v>19263</v>
      </c>
      <c r="Y75" t="n">
        <v>19010</v>
      </c>
      <c r="AM75" t="n">
        <v>12</v>
      </c>
    </row>
    <row r="76" spans="1:39">
      <c r="B76" t="s">
        <v>84</v>
      </c>
      <c r="C76" t="s">
        <v>88</v>
      </c>
      <c r="K76" t="n">
        <v>2080</v>
      </c>
      <c r="L76" t="n">
        <v>3466</v>
      </c>
      <c r="M76" t="n">
        <v>3466</v>
      </c>
      <c r="N76" t="n">
        <v>3024</v>
      </c>
      <c r="O76" t="n">
        <v>2079</v>
      </c>
      <c r="P76" t="n">
        <v>3106</v>
      </c>
      <c r="Q76" t="n">
        <v>4141</v>
      </c>
      <c r="R76" t="n">
        <v>4374</v>
      </c>
      <c r="S76" t="n">
        <v>5457</v>
      </c>
      <c r="T76" t="n">
        <v>3775</v>
      </c>
      <c r="U76" t="n">
        <v>3154</v>
      </c>
      <c r="V76" t="n">
        <v>4922</v>
      </c>
      <c r="W76" t="n">
        <v>3915</v>
      </c>
      <c r="X76" t="n">
        <v>3804</v>
      </c>
      <c r="Y76" t="n">
        <v>1637</v>
      </c>
      <c r="AM76" t="n">
        <v>13</v>
      </c>
    </row>
    <row r="77" spans="1:39">
      <c r="B77" t="s">
        <v>84</v>
      </c>
      <c r="C77" t="s">
        <v>89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5</v>
      </c>
      <c r="R77" t="n">
        <v>189</v>
      </c>
      <c r="S77" t="n">
        <v>407</v>
      </c>
      <c r="T77" t="n">
        <v>366</v>
      </c>
      <c r="U77" t="n">
        <v>278</v>
      </c>
      <c r="V77" t="n">
        <v>200</v>
      </c>
      <c r="W77" t="n">
        <v>153</v>
      </c>
      <c r="X77" t="n">
        <v>147</v>
      </c>
      <c r="Y77" t="n">
        <v>106</v>
      </c>
      <c r="AM77" t="n">
        <v>14</v>
      </c>
    </row>
    <row r="78" spans="1:39">
      <c r="B78" t="s">
        <v>84</v>
      </c>
      <c r="C78" t="s">
        <v>90</v>
      </c>
      <c r="Q78" t="n">
        <v>5</v>
      </c>
      <c r="R78" t="n">
        <v>189</v>
      </c>
      <c r="S78" t="n">
        <v>407</v>
      </c>
      <c r="T78" t="n">
        <v>23</v>
      </c>
      <c r="U78" t="n">
        <v>22</v>
      </c>
      <c r="V78" t="n">
        <v>372</v>
      </c>
      <c r="W78" t="n">
        <v>434</v>
      </c>
      <c r="X78" t="n">
        <v>435</v>
      </c>
      <c r="Y78" t="n">
        <v>435</v>
      </c>
      <c r="AM78" t="n">
        <v>15</v>
      </c>
    </row>
    <row r="79" spans="1:39">
      <c r="B79" t="s">
        <v>91</v>
      </c>
      <c r="C79" t="s">
        <v>92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t="n">
        <v>0</v>
      </c>
      <c r="S79" t="n">
        <v>21</v>
      </c>
      <c r="T79" t="n">
        <v>1858</v>
      </c>
      <c r="U79" t="n">
        <v>1827</v>
      </c>
      <c r="V79" t="n">
        <v>1759</v>
      </c>
      <c r="W79" t="n">
        <v>1787</v>
      </c>
      <c r="X79" t="n">
        <v>1802</v>
      </c>
      <c r="Y79" t="n">
        <v>1826</v>
      </c>
      <c r="AM79" t="n">
        <v>16</v>
      </c>
    </row>
    <row r="80" spans="1:39">
      <c r="B80" t="s">
        <v>91</v>
      </c>
      <c r="C80" t="s">
        <v>93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t="n">
        <v>0</v>
      </c>
      <c r="S80" t="n">
        <v>1468</v>
      </c>
      <c r="T80" t="n">
        <v>0</v>
      </c>
      <c r="U80" t="n">
        <v>530</v>
      </c>
      <c r="V80" t="n">
        <v>535</v>
      </c>
      <c r="W80" t="n">
        <v>547</v>
      </c>
      <c r="X80" t="n">
        <v>550</v>
      </c>
      <c r="Y80" t="n">
        <v>547</v>
      </c>
      <c r="AM80" t="n">
        <v>17</v>
      </c>
    </row>
    <row r="81" spans="1:39">
      <c r="B81" t="s">
        <v>91</v>
      </c>
      <c r="C81" t="s">
        <v>94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t="n">
        <v>0</v>
      </c>
      <c r="S81" t="n">
        <v>0</v>
      </c>
      <c r="T81" t="n">
        <v>0</v>
      </c>
      <c r="U81" t="n">
        <v>11945</v>
      </c>
      <c r="V81" t="n">
        <v>11393</v>
      </c>
      <c r="W81" t="n">
        <v>10772</v>
      </c>
      <c r="X81" t="n">
        <v>10260</v>
      </c>
      <c r="Y81" t="n">
        <v>10612</v>
      </c>
      <c r="AM81" t="n">
        <v>18</v>
      </c>
    </row>
    <row r="82" spans="1:39">
      <c r="B82" t="s">
        <v>91</v>
      </c>
      <c r="C82" t="s">
        <v>95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t="n">
        <v>0</v>
      </c>
      <c r="S82" t="n">
        <v>0</v>
      </c>
      <c r="T82" t="n">
        <v>0</v>
      </c>
      <c r="V82" t="n">
        <v>10042</v>
      </c>
      <c r="W82" t="n">
        <v>20654</v>
      </c>
      <c r="X82" t="n">
        <v>21604</v>
      </c>
      <c r="Y82" t="n">
        <v>20934</v>
      </c>
      <c r="AM82" t="n">
        <v>19</v>
      </c>
    </row>
    <row r="83" spans="1:39">
      <c r="B83" t="s">
        <v>91</v>
      </c>
      <c r="C83" t="s">
        <v>96</v>
      </c>
      <c r="W83" t="n">
        <v>6456</v>
      </c>
      <c r="X83" t="n">
        <v>20275</v>
      </c>
      <c r="Y83" t="n">
        <v>20662</v>
      </c>
      <c r="AM83" t="n">
        <v>20</v>
      </c>
    </row>
    <row r="84" spans="1:39">
      <c r="B84" t="s">
        <v>97</v>
      </c>
      <c r="C84" t="s">
        <v>98</v>
      </c>
      <c r="W84" t="n">
        <v>5465</v>
      </c>
      <c r="X84" t="n">
        <v>49656</v>
      </c>
      <c r="Y84" t="n">
        <v>46192</v>
      </c>
      <c r="AM84" t="n">
        <v>21</v>
      </c>
    </row>
    <row r="85" spans="1:39">
      <c r="C85" t="s">
        <v>99</v>
      </c>
      <c r="Y85" t="n">
        <v>14486</v>
      </c>
      <c r="AM85" t="n">
        <v>22</v>
      </c>
    </row>
    <row r="86" spans="1:39">
      <c r="C86" t="s">
        <v>100</v>
      </c>
      <c r="AM86" t="n">
        <v>23</v>
      </c>
    </row>
    <row r="87" spans="1:39">
      <c r="C87" t="s">
        <v>100</v>
      </c>
      <c r="AM87" t="n">
        <v>24</v>
      </c>
    </row>
    <row r="88" spans="1:39">
      <c r="C88" t="s">
        <v>100</v>
      </c>
      <c r="AM88" t="n">
        <v>25</v>
      </c>
    </row>
    <row r="89" spans="1:39">
      <c r="C89" t="s">
        <v>100</v>
      </c>
      <c r="AM89" t="n">
        <v>26</v>
      </c>
    </row>
    <row r="90" spans="1:39">
      <c r="C90" t="s">
        <v>100</v>
      </c>
      <c r="AM90" t="n">
        <v>27</v>
      </c>
    </row>
    <row r="91" spans="1:39">
      <c r="C91" t="s">
        <v>101</v>
      </c>
      <c r="W91" t="n">
        <v>1256</v>
      </c>
      <c r="X91" t="n">
        <v>1247</v>
      </c>
      <c r="Y91" t="n">
        <v>1245</v>
      </c>
      <c r="AM91" t="n">
        <v>28</v>
      </c>
    </row>
    <row r="92" spans="1:39">
      <c r="C92" t="s">
        <v>102</v>
      </c>
      <c r="W92" t="n">
        <v>3601</v>
      </c>
      <c r="X92" t="n">
        <v>5595</v>
      </c>
      <c r="Y92" t="n">
        <v>5909</v>
      </c>
      <c r="AM92" t="n">
        <v>29</v>
      </c>
    </row>
    <row r="93" spans="1:39">
      <c r="C93" t="s">
        <v>103</v>
      </c>
      <c r="W93" t="n">
        <v>6912</v>
      </c>
      <c r="X93" t="n">
        <v>6970</v>
      </c>
      <c r="Y93" t="n">
        <v>8438</v>
      </c>
      <c r="AM93" t="n">
        <v>30</v>
      </c>
    </row>
    <row r="94" spans="1:39">
      <c r="C94" t="s">
        <v>104</v>
      </c>
      <c r="W94" t="n">
        <v>26497</v>
      </c>
      <c r="X94" t="n">
        <v>30209</v>
      </c>
      <c r="Y94" t="n">
        <v>35402</v>
      </c>
      <c r="AM94" t="n">
        <v>31</v>
      </c>
    </row>
    <row r="95" spans="1:39">
      <c r="B95" t="s">
        <v>97</v>
      </c>
      <c r="C95" t="s">
        <v>105</v>
      </c>
      <c r="L95" t="n">
        <v>257</v>
      </c>
      <c r="M95" t="n">
        <v>409</v>
      </c>
      <c r="N95" t="n">
        <v>323</v>
      </c>
      <c r="O95" t="n">
        <v>433</v>
      </c>
    </row>
    <row r="96" spans="1:39">
      <c r="C96" t="s">
        <v>106</v>
      </c>
      <c r="D96" t="s">
        <v>107</v>
      </c>
      <c r="K96" t="n">
        <v>66</v>
      </c>
      <c r="L96" t="n">
        <v>90</v>
      </c>
      <c r="M96" t="n">
        <v>232</v>
      </c>
      <c r="N96" t="n">
        <v>293</v>
      </c>
      <c r="O96" t="n">
        <v>514</v>
      </c>
      <c r="P96" t="n">
        <v>3562</v>
      </c>
      <c r="Q96" t="n">
        <v>5024</v>
      </c>
      <c r="R96" t="n">
        <v>6222</v>
      </c>
      <c r="S96" t="n">
        <v>8422</v>
      </c>
      <c r="T96" t="n">
        <v>13271</v>
      </c>
      <c r="U96" t="n">
        <v>22441</v>
      </c>
      <c r="V96" t="n">
        <v>32215</v>
      </c>
    </row>
    <row r="97" spans="1:39">
      <c r="A97" t="s">
        <v>108</v>
      </c>
      <c r="B97" t="s">
        <v>36</v>
      </c>
      <c r="C97" t="s">
        <v>10</v>
      </c>
      <c r="D97" t="s">
        <v>23</v>
      </c>
      <c r="G97" t="n">
        <v>642000</v>
      </c>
      <c r="H97" t="n">
        <v>681000</v>
      </c>
      <c r="I97" t="n">
        <v>615000</v>
      </c>
      <c r="J97" t="n">
        <v>519000</v>
      </c>
      <c r="K97" t="n">
        <v>676156</v>
      </c>
      <c r="L97" t="n">
        <v>737938</v>
      </c>
      <c r="M97" t="n">
        <v>716032</v>
      </c>
      <c r="N97" t="n">
        <v>865135</v>
      </c>
      <c r="O97" t="n">
        <v>944509</v>
      </c>
      <c r="P97" t="n">
        <v>977599</v>
      </c>
      <c r="Q97" t="n">
        <v>964817</v>
      </c>
      <c r="R97" t="n">
        <v>951418</v>
      </c>
      <c r="S97" t="n">
        <v>1189273</v>
      </c>
      <c r="T97" t="n">
        <v>1330298</v>
      </c>
      <c r="U97" t="n">
        <v>1718567</v>
      </c>
      <c r="V97" t="n">
        <v>2004168</v>
      </c>
      <c r="W97" t="n">
        <v>2198799</v>
      </c>
      <c r="X97" t="n">
        <v>2466023</v>
      </c>
      <c r="Y97" t="n">
        <v>2525836</v>
      </c>
      <c r="Z97" t="n">
        <v>0</v>
      </c>
      <c r="AA97" t="n">
        <v>0</v>
      </c>
      <c r="AB97" t="n">
        <v>0</v>
      </c>
      <c r="AC97" t="n">
        <v>0</v>
      </c>
      <c r="AD97" t="n">
        <v>0</v>
      </c>
      <c r="AE97" t="n">
        <v>0</v>
      </c>
      <c r="AF97" t="n">
        <v>0</v>
      </c>
      <c r="AG97" t="n">
        <v>0</v>
      </c>
      <c r="AH97" t="n">
        <v>0</v>
      </c>
      <c r="AI97" t="n">
        <v>0</v>
      </c>
      <c r="AJ97" t="n">
        <v>0</v>
      </c>
      <c r="AK97" t="n">
        <v>0</v>
      </c>
      <c r="AL97" t="n">
        <v>0</v>
      </c>
    </row>
    <row r="98" spans="1:39">
      <c r="A98" t="s">
        <v>109</v>
      </c>
      <c r="M98" t="n">
        <v>121</v>
      </c>
      <c r="N98" t="n">
        <v>153</v>
      </c>
      <c r="O98" t="n">
        <v>268</v>
      </c>
      <c r="P98" t="n">
        <v>1712</v>
      </c>
      <c r="Q98" t="n">
        <v>3316</v>
      </c>
      <c r="R98" t="n">
        <v>4499</v>
      </c>
      <c r="S98" t="n">
        <v>5176</v>
      </c>
      <c r="T98" t="n">
        <v>6925</v>
      </c>
      <c r="U98" t="n">
        <v>11710</v>
      </c>
      <c r="V98" t="n">
        <v>16810</v>
      </c>
      <c r="W98" t="n">
        <v>0</v>
      </c>
      <c r="X98" t="n">
        <v>0</v>
      </c>
      <c r="Y98" t="n">
        <v>0</v>
      </c>
      <c r="AM98" t="n">
        <v>36</v>
      </c>
    </row>
    <row r="99" spans="1:39">
      <c r="C99" t="s">
        <v>6</v>
      </c>
      <c r="D99" t="s">
        <v>23</v>
      </c>
      <c r="E99" t="s">
        <v>37</v>
      </c>
      <c r="W99" t="s">
        <v>110</v>
      </c>
      <c r="X99" t="s">
        <v>110</v>
      </c>
    </row>
    <row r="100" spans="1:39">
      <c r="C100" t="s">
        <v>111</v>
      </c>
    </row>
    <row r="101" spans="1:39">
      <c r="C101" t="s">
        <v>112</v>
      </c>
      <c r="M101" t="n">
        <v>51000</v>
      </c>
      <c r="N101" t="n">
        <v>58000</v>
      </c>
      <c r="O101" t="n">
        <v>66000</v>
      </c>
      <c r="P101" t="n">
        <v>75988</v>
      </c>
      <c r="Q101" t="n">
        <v>86967</v>
      </c>
      <c r="R101" t="n">
        <v>122801</v>
      </c>
      <c r="S101" t="n">
        <v>129314</v>
      </c>
      <c r="T101" t="n">
        <v>113541</v>
      </c>
      <c r="U101" t="n">
        <v>100997</v>
      </c>
      <c r="V101" t="n">
        <v>86719</v>
      </c>
      <c r="W101" t="n">
        <v>72441</v>
      </c>
    </row>
    <row r="102" spans="1:39">
      <c r="C102" t="s">
        <v>113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t="n">
        <v>0</v>
      </c>
      <c r="S102" t="n">
        <v>0</v>
      </c>
      <c r="T102" t="n">
        <v>18471</v>
      </c>
      <c r="U102" t="n">
        <v>21945</v>
      </c>
      <c r="V102" t="n">
        <v>24915</v>
      </c>
      <c r="W102" t="n">
        <v>27885</v>
      </c>
    </row>
    <row r="103" spans="1:39">
      <c r="C103" t="s">
        <v>114</v>
      </c>
      <c r="M103" t="n">
        <v>292000</v>
      </c>
      <c r="N103" t="n">
        <v>340000</v>
      </c>
      <c r="O103" t="n">
        <v>453000</v>
      </c>
      <c r="P103" t="n">
        <v>604007</v>
      </c>
      <c r="Q103" t="n">
        <v>651278</v>
      </c>
      <c r="R103" t="n">
        <v>738337</v>
      </c>
      <c r="S103" t="n">
        <v>821136</v>
      </c>
      <c r="T103" t="n">
        <v>958155</v>
      </c>
      <c r="U103" t="n">
        <v>1039167</v>
      </c>
      <c r="V103" t="n">
        <v>1117117</v>
      </c>
      <c r="W103" t="n">
        <v>1195067</v>
      </c>
    </row>
    <row r="104" spans="1:39">
      <c r="C104" t="s">
        <v>15</v>
      </c>
      <c r="G104" t="n">
        <v>0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343000</v>
      </c>
      <c r="N104" t="n">
        <v>398000</v>
      </c>
      <c r="O104" t="n">
        <v>519000</v>
      </c>
      <c r="P104" t="n">
        <v>679995</v>
      </c>
      <c r="Q104" t="n">
        <v>738245</v>
      </c>
      <c r="R104" t="n">
        <v>861138</v>
      </c>
      <c r="S104" t="n">
        <v>950450</v>
      </c>
      <c r="T104" t="n">
        <v>1090167</v>
      </c>
      <c r="U104" t="n">
        <v>1162109</v>
      </c>
      <c r="V104" t="n">
        <v>1228751</v>
      </c>
      <c r="W104" t="n">
        <v>1295393</v>
      </c>
      <c r="X104" t="n">
        <v>0</v>
      </c>
      <c r="Y104" t="n">
        <v>0</v>
      </c>
      <c r="Z104" t="n">
        <v>0</v>
      </c>
      <c r="AA104" t="n">
        <v>0</v>
      </c>
      <c r="AB104" t="n">
        <v>0</v>
      </c>
      <c r="AC104" t="n">
        <v>0</v>
      </c>
      <c r="AD104" t="n">
        <v>0</v>
      </c>
      <c r="AE104" t="n">
        <v>0</v>
      </c>
      <c r="AF104" t="n">
        <v>0</v>
      </c>
      <c r="AG104" t="n">
        <v>0</v>
      </c>
      <c r="AH104" t="n">
        <v>0</v>
      </c>
      <c r="AI104" t="n">
        <v>0</v>
      </c>
      <c r="AJ104" t="n">
        <v>0</v>
      </c>
      <c r="AK104" t="n">
        <v>0</v>
      </c>
      <c r="AL104" t="n">
        <v>0</v>
      </c>
    </row>
    <row r="105" spans="1:39">
      <c r="C105" t="s">
        <v>7</v>
      </c>
      <c r="D105" t="s">
        <v>23</v>
      </c>
      <c r="E105" t="s">
        <v>37</v>
      </c>
    </row>
    <row r="106" spans="1:39">
      <c r="C106" t="s">
        <v>111</v>
      </c>
    </row>
    <row r="107" spans="1:39">
      <c r="C107" t="s">
        <v>112</v>
      </c>
      <c r="M107" t="n">
        <v>10000</v>
      </c>
      <c r="N107" t="n">
        <v>11000</v>
      </c>
      <c r="O107" t="n">
        <v>13000</v>
      </c>
      <c r="P107" t="n">
        <v>13862</v>
      </c>
      <c r="Q107" t="n">
        <v>14501</v>
      </c>
      <c r="R107" t="n">
        <v>19572</v>
      </c>
      <c r="S107" t="n">
        <v>20678</v>
      </c>
      <c r="T107" t="n">
        <v>17919</v>
      </c>
      <c r="U107" t="n">
        <v>16678</v>
      </c>
      <c r="V107" t="n">
        <v>15317</v>
      </c>
      <c r="W107" t="n">
        <v>13956</v>
      </c>
    </row>
    <row r="108" spans="1:39">
      <c r="C108" t="s">
        <v>113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t="n">
        <v>0</v>
      </c>
      <c r="S108" t="n">
        <v>0</v>
      </c>
      <c r="T108" t="n">
        <v>3934</v>
      </c>
      <c r="U108" t="n">
        <v>4628</v>
      </c>
      <c r="V108" t="n">
        <v>5081</v>
      </c>
      <c r="W108" t="n">
        <v>5534</v>
      </c>
    </row>
    <row r="109" spans="1:39">
      <c r="C109" t="s">
        <v>114</v>
      </c>
      <c r="M109" t="n">
        <v>49000</v>
      </c>
      <c r="N109" t="n">
        <v>54000</v>
      </c>
      <c r="O109" t="n">
        <v>57000</v>
      </c>
      <c r="P109" t="n">
        <v>47051</v>
      </c>
      <c r="Q109" t="n">
        <v>49760</v>
      </c>
      <c r="R109" t="n">
        <v>62359</v>
      </c>
      <c r="S109" t="n">
        <v>76622</v>
      </c>
      <c r="T109" t="n">
        <v>97765</v>
      </c>
      <c r="U109" t="n">
        <v>114116</v>
      </c>
      <c r="V109" t="n">
        <v>123070</v>
      </c>
      <c r="W109" t="n">
        <v>132024</v>
      </c>
    </row>
    <row r="110" spans="1:39">
      <c r="C110" t="s">
        <v>15</v>
      </c>
      <c r="G110" t="n">
        <v>0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59000</v>
      </c>
      <c r="N110" t="n">
        <v>65000</v>
      </c>
      <c r="O110" t="n">
        <v>70000</v>
      </c>
      <c r="P110" t="n">
        <v>60913</v>
      </c>
      <c r="Q110" t="n">
        <v>64261</v>
      </c>
      <c r="R110" t="n">
        <v>81931</v>
      </c>
      <c r="S110" t="n">
        <v>97300</v>
      </c>
      <c r="T110" t="n">
        <v>119618</v>
      </c>
      <c r="U110" t="n">
        <v>135422</v>
      </c>
      <c r="V110" t="n">
        <v>143468</v>
      </c>
      <c r="W110" t="n">
        <v>151514</v>
      </c>
      <c r="X110" t="n">
        <v>0</v>
      </c>
      <c r="Y110" t="n">
        <v>0</v>
      </c>
      <c r="Z110" t="n">
        <v>0</v>
      </c>
      <c r="AA110" t="n">
        <v>0</v>
      </c>
      <c r="AB110" t="n">
        <v>0</v>
      </c>
      <c r="AC110" t="n">
        <v>0</v>
      </c>
      <c r="AD110" t="n">
        <v>0</v>
      </c>
      <c r="AE110" t="n">
        <v>0</v>
      </c>
      <c r="AF110" t="n">
        <v>0</v>
      </c>
      <c r="AG110" t="n">
        <v>0</v>
      </c>
      <c r="AH110" t="n">
        <v>0</v>
      </c>
      <c r="AI110" t="n">
        <v>0</v>
      </c>
      <c r="AJ110" t="n">
        <v>0</v>
      </c>
      <c r="AK110" t="n">
        <v>0</v>
      </c>
      <c r="AL110" t="n">
        <v>0</v>
      </c>
    </row>
    <row r="111" spans="1:39">
      <c r="C111" t="s">
        <v>8</v>
      </c>
      <c r="D111" t="s">
        <v>23</v>
      </c>
      <c r="E111" t="s">
        <v>37</v>
      </c>
    </row>
    <row r="112" spans="1:39">
      <c r="C112" t="s">
        <v>111</v>
      </c>
    </row>
    <row r="113" spans="1:39">
      <c r="C113" t="s">
        <v>112</v>
      </c>
      <c r="M113" t="n">
        <v>23000</v>
      </c>
      <c r="N113" t="n">
        <v>26000</v>
      </c>
      <c r="O113" t="n">
        <v>30000</v>
      </c>
      <c r="P113" t="n">
        <v>27429</v>
      </c>
      <c r="Q113" t="n">
        <v>28492</v>
      </c>
      <c r="R113" t="n">
        <v>29683</v>
      </c>
      <c r="S113" t="n">
        <v>30181</v>
      </c>
      <c r="T113" t="n">
        <v>28341</v>
      </c>
      <c r="U113" t="n">
        <v>26774</v>
      </c>
      <c r="V113" t="n">
        <v>24216</v>
      </c>
      <c r="W113" t="n">
        <v>21658</v>
      </c>
    </row>
    <row r="114" spans="1:39">
      <c r="C114" t="s">
        <v>113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t="n">
        <v>0</v>
      </c>
      <c r="S114" t="n">
        <v>0</v>
      </c>
      <c r="T114" t="n">
        <v>2505</v>
      </c>
      <c r="U114" t="n">
        <v>3161</v>
      </c>
      <c r="V114" t="n">
        <v>4102</v>
      </c>
      <c r="W114" t="n">
        <v>5043</v>
      </c>
    </row>
    <row r="115" spans="1:39">
      <c r="C115" t="s">
        <v>114</v>
      </c>
      <c r="M115" t="n">
        <v>77000</v>
      </c>
      <c r="N115" t="n">
        <v>82000</v>
      </c>
      <c r="O115" t="n">
        <v>88000</v>
      </c>
      <c r="P115" t="n">
        <v>79835</v>
      </c>
      <c r="Q115" t="n">
        <v>88593</v>
      </c>
      <c r="R115" t="n">
        <v>98813</v>
      </c>
      <c r="S115" t="n">
        <v>111306</v>
      </c>
      <c r="T115" t="n">
        <v>129340</v>
      </c>
      <c r="U115" t="n">
        <v>144281</v>
      </c>
      <c r="V115" t="n">
        <v>154216</v>
      </c>
      <c r="W115" t="n">
        <v>164151</v>
      </c>
    </row>
    <row r="116" spans="1:39">
      <c r="C116" t="s">
        <v>15</v>
      </c>
      <c r="G116" t="n">
        <v>0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100000</v>
      </c>
      <c r="N116" t="n">
        <v>108000</v>
      </c>
      <c r="O116" t="n">
        <v>118000</v>
      </c>
      <c r="P116" t="n">
        <v>107264</v>
      </c>
      <c r="Q116" t="n">
        <v>117085</v>
      </c>
      <c r="R116" t="n">
        <v>128496</v>
      </c>
      <c r="S116" t="n">
        <v>141487</v>
      </c>
      <c r="T116" t="n">
        <v>160186</v>
      </c>
      <c r="U116" t="n">
        <v>174216</v>
      </c>
      <c r="V116" t="n">
        <v>182534</v>
      </c>
      <c r="W116" t="n">
        <v>190852</v>
      </c>
      <c r="X116" t="n">
        <v>0</v>
      </c>
      <c r="Y116" t="n">
        <v>0</v>
      </c>
      <c r="Z116" t="n">
        <v>0</v>
      </c>
      <c r="AA116" t="n">
        <v>0</v>
      </c>
      <c r="AB116" t="n">
        <v>0</v>
      </c>
      <c r="AC116" t="n">
        <v>0</v>
      </c>
      <c r="AD116" t="n">
        <v>0</v>
      </c>
      <c r="AE116" t="n">
        <v>0</v>
      </c>
      <c r="AF116" t="n">
        <v>0</v>
      </c>
      <c r="AG116" t="n">
        <v>0</v>
      </c>
      <c r="AH116" t="n">
        <v>0</v>
      </c>
      <c r="AI116" t="n">
        <v>0</v>
      </c>
      <c r="AJ116" t="n">
        <v>0</v>
      </c>
      <c r="AK116" t="n">
        <v>0</v>
      </c>
      <c r="AL116" t="n">
        <v>0</v>
      </c>
    </row>
    <row r="117" spans="1:39">
      <c r="C117" t="s">
        <v>9</v>
      </c>
      <c r="D117" t="s">
        <v>23</v>
      </c>
      <c r="E117" t="s">
        <v>115</v>
      </c>
    </row>
    <row r="118" spans="1:39">
      <c r="C118" t="s">
        <v>116</v>
      </c>
      <c r="D118" t="s">
        <v>23</v>
      </c>
    </row>
    <row r="119" spans="1:39">
      <c r="C119" t="s">
        <v>117</v>
      </c>
      <c r="D119" t="s">
        <v>23</v>
      </c>
      <c r="K119" t="n">
        <v>7387</v>
      </c>
      <c r="L119" t="n">
        <v>7558</v>
      </c>
      <c r="M119" t="n">
        <v>7659</v>
      </c>
      <c r="N119" t="n">
        <v>7831</v>
      </c>
      <c r="O119" t="n">
        <v>7937</v>
      </c>
    </row>
    <row r="120" spans="1:39">
      <c r="C120" t="s">
        <v>118</v>
      </c>
      <c r="D120" t="s">
        <v>23</v>
      </c>
    </row>
    <row r="121" spans="1:39">
      <c r="C121" t="s">
        <v>119</v>
      </c>
      <c r="D121" t="s">
        <v>23</v>
      </c>
      <c r="K121" t="n">
        <v>0</v>
      </c>
      <c r="L121" t="n">
        <v>19037</v>
      </c>
      <c r="M121" t="n">
        <v>20855</v>
      </c>
      <c r="N121" t="n">
        <v>21349</v>
      </c>
      <c r="O121" t="n">
        <v>21361</v>
      </c>
      <c r="P121" t="n">
        <v>19233</v>
      </c>
      <c r="Q121" t="n">
        <v>19217</v>
      </c>
      <c r="R121" t="n">
        <v>16911</v>
      </c>
      <c r="S121" t="n">
        <v>18264</v>
      </c>
      <c r="T121" t="n">
        <v>24368</v>
      </c>
      <c r="U121" t="n">
        <v>22441</v>
      </c>
      <c r="V121" t="n">
        <v>21370</v>
      </c>
      <c r="W121" t="n">
        <v>19947</v>
      </c>
      <c r="X121" t="n">
        <v>33549</v>
      </c>
      <c r="Y121" t="n">
        <v>34900</v>
      </c>
      <c r="AM121" t="n">
        <v>38</v>
      </c>
    </row>
    <row r="122" spans="1:39">
      <c r="C122" t="s">
        <v>15</v>
      </c>
      <c r="G122" t="n">
        <v>0</v>
      </c>
      <c r="H122" t="n">
        <v>0</v>
      </c>
      <c r="I122" t="n">
        <v>0</v>
      </c>
      <c r="J122" t="n">
        <v>0</v>
      </c>
      <c r="K122" t="n">
        <v>7387</v>
      </c>
      <c r="L122" t="n">
        <v>26595</v>
      </c>
      <c r="M122" t="n">
        <v>28514</v>
      </c>
      <c r="N122" t="n">
        <v>29180</v>
      </c>
      <c r="O122" t="n">
        <v>29298</v>
      </c>
      <c r="P122" t="n">
        <v>19233</v>
      </c>
      <c r="Q122" t="n">
        <v>19217</v>
      </c>
      <c r="R122" t="n">
        <v>16911</v>
      </c>
      <c r="S122" t="n">
        <v>18264</v>
      </c>
      <c r="T122" t="n">
        <v>24368</v>
      </c>
      <c r="U122" t="n">
        <v>22441</v>
      </c>
      <c r="V122" t="n">
        <v>21370</v>
      </c>
      <c r="W122" t="n">
        <v>19947</v>
      </c>
      <c r="X122" t="n">
        <v>33549</v>
      </c>
      <c r="Y122" t="n">
        <v>34900</v>
      </c>
      <c r="Z122" t="n">
        <v>0</v>
      </c>
      <c r="AA122" t="n">
        <v>0</v>
      </c>
      <c r="AB122" t="n">
        <v>0</v>
      </c>
      <c r="AC122" t="n">
        <v>0</v>
      </c>
      <c r="AD122" t="n">
        <v>0</v>
      </c>
      <c r="AE122" t="n">
        <v>0</v>
      </c>
      <c r="AF122" t="n">
        <v>0</v>
      </c>
      <c r="AG122" t="n">
        <v>0</v>
      </c>
      <c r="AH122" t="n">
        <v>0</v>
      </c>
      <c r="AI122" t="n">
        <v>0</v>
      </c>
      <c r="AJ122" t="n">
        <v>0</v>
      </c>
      <c r="AK122" t="n">
        <v>0</v>
      </c>
      <c r="AL122" t="n">
        <v>0</v>
      </c>
    </row>
    <row r="123" spans="1:39">
      <c r="C123" t="s">
        <v>10</v>
      </c>
      <c r="D123" t="s">
        <v>23</v>
      </c>
      <c r="G123" t="n">
        <v>0</v>
      </c>
      <c r="H123" t="n">
        <v>0</v>
      </c>
      <c r="I123" t="n">
        <v>0</v>
      </c>
      <c r="J123" t="n">
        <v>0</v>
      </c>
      <c r="K123" t="n">
        <v>7387</v>
      </c>
      <c r="L123" t="n">
        <v>26595</v>
      </c>
      <c r="M123" t="n">
        <v>530514</v>
      </c>
      <c r="N123" t="n">
        <v>600180</v>
      </c>
      <c r="O123" t="n">
        <v>736298</v>
      </c>
      <c r="P123" t="n">
        <v>867405</v>
      </c>
      <c r="Q123" t="n">
        <v>938808</v>
      </c>
      <c r="R123" t="n">
        <v>1088476</v>
      </c>
      <c r="S123" t="n">
        <v>1207501</v>
      </c>
      <c r="T123" t="n">
        <v>1394339</v>
      </c>
      <c r="U123" t="n">
        <v>1494188</v>
      </c>
      <c r="V123" t="n">
        <v>1576123</v>
      </c>
      <c r="W123" t="n">
        <v>1657706</v>
      </c>
      <c r="X123" t="n">
        <v>33549</v>
      </c>
      <c r="Y123" t="n">
        <v>34900</v>
      </c>
      <c r="Z123" t="n">
        <v>0</v>
      </c>
      <c r="AA123" t="n">
        <v>0</v>
      </c>
      <c r="AB123" t="n">
        <v>0</v>
      </c>
      <c r="AC123" t="n">
        <v>0</v>
      </c>
      <c r="AD123" t="n">
        <v>0</v>
      </c>
      <c r="AE123" t="n">
        <v>0</v>
      </c>
      <c r="AF123" t="n">
        <v>0</v>
      </c>
      <c r="AG123" t="n">
        <v>0</v>
      </c>
      <c r="AH123" t="n">
        <v>0</v>
      </c>
      <c r="AI123" t="n">
        <v>0</v>
      </c>
      <c r="AJ123" t="n">
        <v>0</v>
      </c>
      <c r="AK123" t="n">
        <v>0</v>
      </c>
      <c r="AL123" t="n">
        <v>0</v>
      </c>
    </row>
    <row r="124" spans="1:39">
      <c r="A124" t="s">
        <v>21</v>
      </c>
    </row>
    <row r="125" spans="1:39">
      <c r="A125">
        <f>CONCATENATE(C125,B125)</f>
        <v/>
      </c>
      <c r="B125" t="s">
        <v>22</v>
      </c>
      <c r="C125" t="s">
        <v>6</v>
      </c>
      <c r="D125" t="s">
        <v>23</v>
      </c>
      <c r="E125" t="s">
        <v>37</v>
      </c>
      <c r="G125" t="n">
        <v>8998000</v>
      </c>
      <c r="H125" t="n">
        <v>7212000</v>
      </c>
      <c r="I125" t="n">
        <v>7277000</v>
      </c>
      <c r="J125" t="n">
        <v>7390000</v>
      </c>
      <c r="K125" t="n">
        <v>7522000</v>
      </c>
      <c r="L125" t="n">
        <v>7733000</v>
      </c>
      <c r="M125" t="n">
        <v>7721000</v>
      </c>
      <c r="N125" t="n">
        <v>7701000</v>
      </c>
      <c r="O125" t="n">
        <v>7675000</v>
      </c>
      <c r="P125" t="n">
        <v>7555962</v>
      </c>
      <c r="Q125" t="n">
        <v>7377537</v>
      </c>
      <c r="R125" t="n">
        <v>7277229</v>
      </c>
      <c r="S125" t="n">
        <v>7242311</v>
      </c>
      <c r="T125" t="n">
        <v>6975996</v>
      </c>
      <c r="U125" t="n">
        <v>6858536</v>
      </c>
      <c r="V125" t="n">
        <v>6781665</v>
      </c>
      <c r="W125" t="n">
        <v>6754083</v>
      </c>
      <c r="X125" t="n">
        <v>6660195</v>
      </c>
      <c r="Y125" t="n">
        <v>6548697</v>
      </c>
      <c r="AM125" t="s">
        <v>120</v>
      </c>
    </row>
    <row r="126" spans="1:39">
      <c r="A126">
        <f>CONCATENATE(C126,B126)</f>
        <v/>
      </c>
      <c r="B126" t="s">
        <v>22</v>
      </c>
      <c r="C126" t="s">
        <v>7</v>
      </c>
      <c r="D126" t="s">
        <v>23</v>
      </c>
      <c r="E126" t="s">
        <v>37</v>
      </c>
      <c r="G126" t="n">
        <v>922000</v>
      </c>
      <c r="H126" t="n">
        <v>954000</v>
      </c>
      <c r="I126" t="n">
        <v>959000</v>
      </c>
      <c r="J126" t="n">
        <v>995000</v>
      </c>
      <c r="K126" t="n">
        <v>1046000</v>
      </c>
      <c r="L126" t="n">
        <v>1083000</v>
      </c>
      <c r="M126" t="n">
        <v>1117000</v>
      </c>
      <c r="N126" t="n">
        <v>1149000</v>
      </c>
      <c r="O126" t="n">
        <v>1163000</v>
      </c>
      <c r="P126" t="n">
        <v>1141030</v>
      </c>
      <c r="Q126" t="n">
        <v>1119881</v>
      </c>
      <c r="R126" t="n">
        <v>1109783</v>
      </c>
      <c r="S126" t="n">
        <v>1103572</v>
      </c>
      <c r="T126" t="n">
        <v>1085171</v>
      </c>
      <c r="U126" t="n">
        <v>1076104</v>
      </c>
      <c r="V126" t="n">
        <v>1062521</v>
      </c>
      <c r="W126" t="n">
        <v>1064785</v>
      </c>
      <c r="X126" t="n">
        <v>1067398</v>
      </c>
      <c r="Y126" t="n">
        <v>1046950</v>
      </c>
      <c r="AM126" t="s">
        <v>121</v>
      </c>
    </row>
    <row r="127" spans="1:39">
      <c r="A127">
        <f>CONCATENATE(C127,B127)</f>
        <v/>
      </c>
      <c r="B127" t="s">
        <v>22</v>
      </c>
      <c r="C127" t="s">
        <v>8</v>
      </c>
      <c r="D127" t="s">
        <v>23</v>
      </c>
      <c r="E127" t="s">
        <v>37</v>
      </c>
      <c r="G127" t="n">
        <v>1065000</v>
      </c>
      <c r="H127" t="n">
        <v>1106000</v>
      </c>
      <c r="I127" t="n">
        <v>1134000</v>
      </c>
      <c r="J127" t="n">
        <v>1159000</v>
      </c>
      <c r="K127" t="n">
        <v>1207000</v>
      </c>
      <c r="L127" t="n">
        <v>1247000</v>
      </c>
      <c r="M127" t="n">
        <v>1252000</v>
      </c>
      <c r="N127" t="n">
        <v>1266000</v>
      </c>
      <c r="O127" t="n">
        <v>1280000</v>
      </c>
      <c r="P127" t="n">
        <v>1239228</v>
      </c>
      <c r="Q127" t="n">
        <v>1192243</v>
      </c>
      <c r="R127" t="n">
        <v>1191559</v>
      </c>
      <c r="S127" t="n">
        <v>1181026</v>
      </c>
      <c r="T127" t="n">
        <v>1144832</v>
      </c>
      <c r="U127" t="n">
        <v>1134873</v>
      </c>
      <c r="V127" t="n">
        <v>1132056</v>
      </c>
      <c r="W127" t="n">
        <v>1137630</v>
      </c>
      <c r="X127" t="n">
        <v>1117742</v>
      </c>
      <c r="Y127" t="n">
        <v>1094786</v>
      </c>
      <c r="AM127" t="s">
        <v>122</v>
      </c>
    </row>
    <row r="128" spans="1:39">
      <c r="A128">
        <f>CONCATENATE(C128,B128)</f>
        <v/>
      </c>
      <c r="B128" t="s">
        <v>22</v>
      </c>
      <c r="C128" t="s">
        <v>9</v>
      </c>
      <c r="D128" t="s">
        <v>23</v>
      </c>
      <c r="E128" t="s">
        <v>123</v>
      </c>
      <c r="G128" t="n">
        <v>423389</v>
      </c>
      <c r="H128" t="n">
        <v>452699</v>
      </c>
      <c r="I128" t="n">
        <v>443798</v>
      </c>
      <c r="J128" t="n">
        <v>452631</v>
      </c>
      <c r="K128" t="n">
        <v>438768</v>
      </c>
      <c r="L128" t="n">
        <v>473608</v>
      </c>
      <c r="M128" t="n">
        <v>477255</v>
      </c>
      <c r="N128" t="n">
        <v>481461</v>
      </c>
      <c r="O128" t="n">
        <v>496718</v>
      </c>
      <c r="P128" t="n">
        <v>476948</v>
      </c>
      <c r="Q128" t="n">
        <v>460513</v>
      </c>
      <c r="R128" t="n">
        <v>457274</v>
      </c>
      <c r="S128" t="n">
        <v>460971</v>
      </c>
      <c r="T128" t="n">
        <v>433159</v>
      </c>
      <c r="U128" t="n">
        <v>431478</v>
      </c>
      <c r="V128" t="n">
        <v>429924</v>
      </c>
      <c r="W128" t="n">
        <v>432078</v>
      </c>
      <c r="X128" t="n">
        <v>439088</v>
      </c>
      <c r="Y128" t="n">
        <v>445098</v>
      </c>
      <c r="AM128" t="n">
        <v>41</v>
      </c>
    </row>
    <row r="129" spans="1:39">
      <c r="A129">
        <f>CONCATENATE(C129,B129)</f>
        <v/>
      </c>
      <c r="B129" t="s">
        <v>22</v>
      </c>
      <c r="C129" t="s">
        <v>10</v>
      </c>
      <c r="D129" t="s">
        <v>23</v>
      </c>
      <c r="G129" t="n">
        <v>11408389</v>
      </c>
      <c r="H129" t="n">
        <v>9724699</v>
      </c>
      <c r="I129" t="n">
        <v>9813798</v>
      </c>
      <c r="J129" t="n">
        <v>9996631</v>
      </c>
      <c r="K129" t="n">
        <v>10213768</v>
      </c>
      <c r="L129" t="n">
        <v>10536608</v>
      </c>
      <c r="M129" t="n">
        <v>10567255</v>
      </c>
      <c r="N129" t="n">
        <v>10597461</v>
      </c>
      <c r="O129" t="n">
        <v>10614718</v>
      </c>
      <c r="P129" t="n">
        <v>10413168</v>
      </c>
      <c r="Q129" t="n">
        <v>10150174</v>
      </c>
      <c r="R129" t="n">
        <v>10035845</v>
      </c>
      <c r="S129" t="n">
        <v>9987880</v>
      </c>
      <c r="T129" t="n">
        <v>9639158</v>
      </c>
      <c r="U129" t="n">
        <v>9500991</v>
      </c>
      <c r="V129" t="n">
        <v>9406166</v>
      </c>
      <c r="W129" t="n">
        <v>9388576</v>
      </c>
      <c r="X129" t="n">
        <v>9284423</v>
      </c>
      <c r="Y129" t="n">
        <v>9135531</v>
      </c>
      <c r="Z129" t="n">
        <v>0</v>
      </c>
      <c r="AA129" t="n">
        <v>0</v>
      </c>
      <c r="AB129" t="n">
        <v>0</v>
      </c>
      <c r="AC129" t="n">
        <v>0</v>
      </c>
      <c r="AD129" t="n">
        <v>0</v>
      </c>
      <c r="AE129" t="n">
        <v>0</v>
      </c>
      <c r="AF129" t="n">
        <v>0</v>
      </c>
      <c r="AG129" t="n">
        <v>0</v>
      </c>
      <c r="AH129" t="n">
        <v>0</v>
      </c>
      <c r="AI129" t="n">
        <v>0</v>
      </c>
      <c r="AJ129" t="n">
        <v>0</v>
      </c>
      <c r="AK129" t="n">
        <v>0</v>
      </c>
      <c r="AL129" t="n">
        <v>0</v>
      </c>
    </row>
    <row r="130" spans="1:39">
      <c r="M130" t="n">
        <v>7</v>
      </c>
      <c r="N130" t="n">
        <v>9</v>
      </c>
      <c r="O130" t="n">
        <v>11</v>
      </c>
      <c r="P130" t="n">
        <v>13</v>
      </c>
      <c r="Q130" t="n">
        <v>15</v>
      </c>
      <c r="R130" t="n">
        <v>17</v>
      </c>
      <c r="S130" t="n">
        <v>19</v>
      </c>
      <c r="T130" t="n">
        <v>21</v>
      </c>
      <c r="U130" t="n">
        <v>23</v>
      </c>
      <c r="V130" t="n">
        <v>25</v>
      </c>
      <c r="W130" t="n">
        <v>27</v>
      </c>
      <c r="X130" t="n">
        <v>29</v>
      </c>
      <c r="Y130" t="n">
        <v>31</v>
      </c>
      <c r="Z130" t="n">
        <v>33</v>
      </c>
      <c r="AA130" t="n">
        <v>35</v>
      </c>
      <c r="AB130" t="n">
        <v>37</v>
      </c>
      <c r="AC130" t="n">
        <v>39</v>
      </c>
      <c r="AD130" t="n">
        <v>41</v>
      </c>
      <c r="AE130" t="n">
        <v>43</v>
      </c>
      <c r="AF130" t="n">
        <v>45</v>
      </c>
      <c r="AG130" t="n">
        <v>47</v>
      </c>
      <c r="AH130" t="n">
        <v>49</v>
      </c>
      <c r="AI130" t="n">
        <v>51</v>
      </c>
      <c r="AJ130" t="n">
        <v>53</v>
      </c>
      <c r="AK130" t="n">
        <v>55</v>
      </c>
      <c r="AL130" t="n">
        <v>57</v>
      </c>
    </row>
    <row r="133" spans="1:39">
      <c r="C133" t="s">
        <v>124</v>
      </c>
      <c r="E133" t="s">
        <v>125</v>
      </c>
      <c r="H133" t="n">
        <v>91500</v>
      </c>
      <c r="I133" t="n">
        <v>109600</v>
      </c>
      <c r="J133" t="n">
        <v>121100</v>
      </c>
      <c r="K133" t="n">
        <v>135100</v>
      </c>
      <c r="L133" t="n">
        <v>149300</v>
      </c>
      <c r="M133" t="n">
        <v>164900</v>
      </c>
      <c r="N133" t="n">
        <v>189300</v>
      </c>
    </row>
    <row r="134" spans="1:39">
      <c r="C134" t="s">
        <v>126</v>
      </c>
      <c r="L134">
        <f>+L104</f>
        <v/>
      </c>
      <c r="M134">
        <f>+M104</f>
        <v/>
      </c>
      <c r="N134">
        <f>+N104</f>
        <v/>
      </c>
    </row>
    <row r="135" spans="1:39">
      <c r="L135">
        <f>+L134-L133</f>
        <v/>
      </c>
      <c r="M135">
        <f>+M134-M133</f>
        <v/>
      </c>
      <c r="N135">
        <f>+N134-N133</f>
        <v/>
      </c>
    </row>
    <row r="136" spans="1:39">
      <c r="C136" t="s">
        <v>127</v>
      </c>
      <c r="H136">
        <f>+H133+178400</f>
        <v/>
      </c>
      <c r="I136">
        <f>+I133+178400</f>
        <v/>
      </c>
      <c r="J136">
        <f>+J133+178400</f>
        <v/>
      </c>
      <c r="K136">
        <f>+K133+178400</f>
        <v/>
      </c>
      <c r="L136">
        <f>+L134</f>
        <v/>
      </c>
      <c r="M136">
        <f>+M134</f>
        <v/>
      </c>
      <c r="N136">
        <f>+N134</f>
        <v/>
      </c>
    </row>
    <row r="137" spans="1:39">
      <c r="H137">
        <f>+H101</f>
        <v/>
      </c>
      <c r="I137">
        <f>+I101</f>
        <v/>
      </c>
      <c r="J137">
        <f>+J101</f>
        <v/>
      </c>
      <c r="K137">
        <f>+K101</f>
        <v/>
      </c>
    </row>
    <row r="138" spans="1:39">
      <c r="H138">
        <f>+H136-H137</f>
        <v/>
      </c>
      <c r="I138">
        <f>+I136-I137</f>
        <v/>
      </c>
      <c r="J138">
        <f>+J136-J137</f>
        <v/>
      </c>
      <c r="K138">
        <f>+K136-K137</f>
        <v/>
      </c>
    </row>
  </sheetData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G1:AB33"/>
  <sheetViews>
    <sheetView workbookViewId="0">
      <selection activeCell="A1" sqref="A1"/>
    </sheetView>
  </sheetViews>
  <sheetFormatPr baseColWidth="10" defaultRowHeight="15"/>
  <sheetData>
    <row r="1" spans="1:28">
      <c r="W1" t="s">
        <v>128</v>
      </c>
      <c r="X1" t="s">
        <v>128</v>
      </c>
      <c r="Y1" t="s">
        <v>128</v>
      </c>
      <c r="Z1" t="s">
        <v>128</v>
      </c>
      <c r="AA1" t="s">
        <v>128</v>
      </c>
      <c r="AB1" t="s">
        <v>129</v>
      </c>
    </row>
    <row r="2" spans="1:28">
      <c r="G2" t="n">
        <v>1</v>
      </c>
      <c r="H2" t="s">
        <v>130</v>
      </c>
      <c r="I2" t="n">
        <v>1990</v>
      </c>
      <c r="J2" t="n">
        <v>1</v>
      </c>
      <c r="K2" t="s">
        <v>6</v>
      </c>
      <c r="L2" t="s">
        <v>131</v>
      </c>
      <c r="M2" t="n">
        <v>1999</v>
      </c>
      <c r="N2" t="s">
        <v>132</v>
      </c>
      <c r="O2" t="n">
        <v>1</v>
      </c>
      <c r="P2" t="s">
        <v>133</v>
      </c>
      <c r="Q2" t="s">
        <v>133</v>
      </c>
      <c r="R2" t="n">
        <v>1</v>
      </c>
      <c r="S2" t="s">
        <v>134</v>
      </c>
      <c r="T2" t="s">
        <v>10</v>
      </c>
      <c r="U2" t="s">
        <v>10</v>
      </c>
      <c r="V2" t="s">
        <v>135</v>
      </c>
      <c r="W2" t="n">
        <v>1</v>
      </c>
      <c r="X2" t="s">
        <v>6</v>
      </c>
      <c r="Y2" t="s">
        <v>131</v>
      </c>
      <c r="Z2" t="n">
        <v>1999</v>
      </c>
      <c r="AA2" t="s">
        <v>132</v>
      </c>
      <c r="AB2" t="s">
        <v>136</v>
      </c>
    </row>
    <row r="3" spans="1:28">
      <c r="G3" t="n">
        <v>2</v>
      </c>
      <c r="H3" t="s">
        <v>137</v>
      </c>
      <c r="I3" t="n">
        <v>1991</v>
      </c>
      <c r="J3" t="n">
        <v>2</v>
      </c>
      <c r="K3" t="s">
        <v>7</v>
      </c>
      <c r="L3" t="s">
        <v>138</v>
      </c>
      <c r="M3" t="n">
        <v>2000</v>
      </c>
      <c r="N3" t="s">
        <v>139</v>
      </c>
      <c r="O3" t="n">
        <v>2</v>
      </c>
      <c r="P3" t="s">
        <v>140</v>
      </c>
      <c r="Q3" t="s">
        <v>140</v>
      </c>
      <c r="R3" t="n">
        <v>2</v>
      </c>
      <c r="S3" t="s">
        <v>141</v>
      </c>
      <c r="T3" t="s">
        <v>142</v>
      </c>
      <c r="U3" t="s">
        <v>143</v>
      </c>
      <c r="V3" t="s">
        <v>144</v>
      </c>
      <c r="W3" t="n">
        <v>2</v>
      </c>
      <c r="X3" t="s">
        <v>7</v>
      </c>
      <c r="Y3" t="s">
        <v>145</v>
      </c>
      <c r="Z3" t="n">
        <v>2000</v>
      </c>
      <c r="AA3" t="s">
        <v>146</v>
      </c>
      <c r="AB3" t="s">
        <v>147</v>
      </c>
    </row>
    <row r="4" spans="1:28">
      <c r="G4" t="n">
        <v>3</v>
      </c>
      <c r="H4" t="s">
        <v>148</v>
      </c>
      <c r="I4" t="n">
        <v>1992</v>
      </c>
      <c r="J4" t="n">
        <v>3</v>
      </c>
      <c r="K4" t="s">
        <v>8</v>
      </c>
      <c r="M4" t="n">
        <v>2001</v>
      </c>
      <c r="O4" t="n">
        <v>3</v>
      </c>
      <c r="P4" t="s">
        <v>149</v>
      </c>
      <c r="Q4" t="s">
        <v>149</v>
      </c>
      <c r="R4" t="n">
        <v>3</v>
      </c>
      <c r="S4" t="s">
        <v>150</v>
      </c>
      <c r="T4" t="s">
        <v>151</v>
      </c>
      <c r="U4" t="s">
        <v>152</v>
      </c>
      <c r="V4" t="s">
        <v>153</v>
      </c>
      <c r="W4" t="n">
        <v>3</v>
      </c>
      <c r="X4" t="s">
        <v>8</v>
      </c>
      <c r="Y4" t="s">
        <v>154</v>
      </c>
      <c r="Z4" t="n">
        <v>2001</v>
      </c>
      <c r="AA4" t="s">
        <v>155</v>
      </c>
      <c r="AB4" t="s">
        <v>156</v>
      </c>
    </row>
    <row r="5" spans="1:28">
      <c r="G5" t="n">
        <v>4</v>
      </c>
      <c r="H5" t="s">
        <v>157</v>
      </c>
      <c r="I5" t="n">
        <v>1993</v>
      </c>
      <c r="J5" t="n">
        <v>4</v>
      </c>
      <c r="K5" t="s">
        <v>9</v>
      </c>
      <c r="M5" t="n">
        <v>2002</v>
      </c>
      <c r="O5" t="n">
        <v>4</v>
      </c>
      <c r="P5" t="s">
        <v>158</v>
      </c>
      <c r="Q5" t="s">
        <v>158</v>
      </c>
      <c r="R5" t="n">
        <v>4</v>
      </c>
      <c r="S5" t="s">
        <v>159</v>
      </c>
      <c r="W5" t="n">
        <v>4</v>
      </c>
      <c r="X5" t="s">
        <v>9</v>
      </c>
      <c r="Z5" t="n">
        <v>2002</v>
      </c>
      <c r="AB5" t="s">
        <v>160</v>
      </c>
    </row>
    <row r="6" spans="1:28">
      <c r="G6" t="n">
        <v>5</v>
      </c>
      <c r="H6" t="s">
        <v>161</v>
      </c>
      <c r="I6" t="n">
        <v>1994</v>
      </c>
      <c r="J6" t="n">
        <v>5</v>
      </c>
      <c r="K6" t="s">
        <v>10</v>
      </c>
      <c r="M6" t="n">
        <v>2003</v>
      </c>
      <c r="O6" t="n">
        <v>5</v>
      </c>
      <c r="P6" t="s">
        <v>162</v>
      </c>
      <c r="Q6" t="s">
        <v>162</v>
      </c>
      <c r="R6" t="n">
        <v>5</v>
      </c>
      <c r="S6" t="s">
        <v>163</v>
      </c>
      <c r="W6" t="n">
        <v>5</v>
      </c>
      <c r="X6" t="s">
        <v>10</v>
      </c>
      <c r="Z6" t="n">
        <v>2003</v>
      </c>
      <c r="AB6" t="s">
        <v>164</v>
      </c>
    </row>
    <row r="7" spans="1:28">
      <c r="G7" t="n">
        <v>6</v>
      </c>
      <c r="H7" t="s">
        <v>165</v>
      </c>
      <c r="I7" t="n">
        <v>1995</v>
      </c>
      <c r="J7" t="n">
        <v>6</v>
      </c>
      <c r="M7" t="n">
        <v>2004</v>
      </c>
      <c r="O7" t="n">
        <v>6</v>
      </c>
      <c r="P7" t="s">
        <v>166</v>
      </c>
      <c r="Q7" t="s">
        <v>166</v>
      </c>
      <c r="R7" t="n">
        <v>6</v>
      </c>
      <c r="S7" t="s">
        <v>167</v>
      </c>
      <c r="W7" t="n">
        <v>6</v>
      </c>
      <c r="Z7" t="n">
        <v>2004</v>
      </c>
      <c r="AB7" t="s">
        <v>168</v>
      </c>
    </row>
    <row r="8" spans="1:28">
      <c r="G8" t="n">
        <v>7</v>
      </c>
      <c r="H8" t="s">
        <v>169</v>
      </c>
      <c r="I8" t="n">
        <v>1996</v>
      </c>
      <c r="J8" t="n">
        <v>7</v>
      </c>
      <c r="M8" t="n">
        <v>2005</v>
      </c>
      <c r="O8" t="n">
        <v>7</v>
      </c>
      <c r="P8" t="s">
        <v>170</v>
      </c>
      <c r="Q8" t="s">
        <v>170</v>
      </c>
      <c r="R8" t="n">
        <v>7</v>
      </c>
      <c r="S8" t="s">
        <v>171</v>
      </c>
      <c r="W8" t="n">
        <v>7</v>
      </c>
      <c r="Z8" t="n">
        <v>2005</v>
      </c>
      <c r="AB8" t="s">
        <v>172</v>
      </c>
    </row>
    <row r="9" spans="1:28">
      <c r="G9" t="n">
        <v>8</v>
      </c>
      <c r="H9" t="s">
        <v>173</v>
      </c>
      <c r="I9" t="n">
        <v>1997</v>
      </c>
      <c r="J9" t="n">
        <v>8</v>
      </c>
      <c r="M9" t="n">
        <v>2006</v>
      </c>
      <c r="O9" t="n">
        <v>8</v>
      </c>
      <c r="P9" t="s">
        <v>174</v>
      </c>
      <c r="Q9" t="s">
        <v>174</v>
      </c>
      <c r="R9" t="n">
        <v>8</v>
      </c>
      <c r="W9" t="n">
        <v>8</v>
      </c>
      <c r="Z9" t="n">
        <v>2006</v>
      </c>
      <c r="AB9" t="s">
        <v>175</v>
      </c>
    </row>
    <row r="10" spans="1:28">
      <c r="G10" t="n">
        <v>9</v>
      </c>
      <c r="H10" t="s">
        <v>176</v>
      </c>
      <c r="I10" t="n">
        <v>1998</v>
      </c>
      <c r="J10" t="n">
        <v>9</v>
      </c>
      <c r="M10" t="n">
        <v>2007</v>
      </c>
      <c r="O10" t="n">
        <v>9</v>
      </c>
      <c r="P10" t="s">
        <v>177</v>
      </c>
      <c r="Q10" t="s">
        <v>177</v>
      </c>
      <c r="R10" t="n">
        <v>9</v>
      </c>
      <c r="W10" t="n">
        <v>9</v>
      </c>
      <c r="Z10" t="n">
        <v>2007</v>
      </c>
      <c r="AB10" t="s">
        <v>178</v>
      </c>
    </row>
    <row r="11" spans="1:28">
      <c r="G11" t="n">
        <v>10</v>
      </c>
      <c r="H11" t="s">
        <v>179</v>
      </c>
      <c r="I11" t="n">
        <v>1999</v>
      </c>
      <c r="J11" t="n">
        <v>10</v>
      </c>
      <c r="M11" t="n">
        <v>2008</v>
      </c>
      <c r="O11" t="n">
        <v>10</v>
      </c>
      <c r="P11" t="s">
        <v>180</v>
      </c>
      <c r="Q11" t="s">
        <v>181</v>
      </c>
      <c r="R11" t="n">
        <v>10</v>
      </c>
      <c r="W11" t="n">
        <v>10</v>
      </c>
      <c r="Z11" t="n">
        <v>2008</v>
      </c>
      <c r="AB11" t="s">
        <v>182</v>
      </c>
    </row>
    <row r="12" spans="1:28">
      <c r="G12" t="n">
        <v>11</v>
      </c>
      <c r="H12" t="s">
        <v>183</v>
      </c>
      <c r="I12" t="n">
        <v>2000</v>
      </c>
      <c r="J12" t="n">
        <v>11</v>
      </c>
      <c r="M12" t="n">
        <v>2009</v>
      </c>
      <c r="R12" t="n">
        <v>11</v>
      </c>
      <c r="W12" t="n">
        <v>11</v>
      </c>
      <c r="Z12" t="n">
        <v>2009</v>
      </c>
      <c r="AB12" t="s">
        <v>184</v>
      </c>
    </row>
    <row r="13" spans="1:28">
      <c r="G13" t="n">
        <v>12</v>
      </c>
      <c r="H13" t="s">
        <v>185</v>
      </c>
      <c r="I13" t="n">
        <v>2001</v>
      </c>
      <c r="J13" t="n">
        <v>12</v>
      </c>
      <c r="M13" t="n">
        <v>2010</v>
      </c>
      <c r="R13" t="n">
        <v>12</v>
      </c>
      <c r="W13" t="n">
        <v>12</v>
      </c>
      <c r="Z13" t="n">
        <v>2010</v>
      </c>
      <c r="AB13" t="s">
        <v>186</v>
      </c>
    </row>
    <row r="14" spans="1:28">
      <c r="G14" t="n">
        <v>13</v>
      </c>
      <c r="H14" t="s">
        <v>169</v>
      </c>
      <c r="I14" t="n">
        <v>2002</v>
      </c>
      <c r="J14" t="n">
        <v>13</v>
      </c>
      <c r="M14" t="n">
        <v>2011</v>
      </c>
      <c r="R14" t="n">
        <v>13</v>
      </c>
      <c r="W14" t="n">
        <v>13</v>
      </c>
      <c r="Z14" t="n">
        <v>2011</v>
      </c>
      <c r="AB14" t="s">
        <v>187</v>
      </c>
    </row>
    <row r="15" spans="1:28">
      <c r="G15" t="n">
        <v>14</v>
      </c>
      <c r="H15" t="s">
        <v>173</v>
      </c>
      <c r="I15" t="n">
        <v>2003</v>
      </c>
      <c r="J15" t="n">
        <v>14</v>
      </c>
      <c r="M15" t="n">
        <v>2012</v>
      </c>
      <c r="R15" t="n">
        <v>14</v>
      </c>
      <c r="W15" t="n">
        <v>14</v>
      </c>
      <c r="Z15" t="n">
        <v>2012</v>
      </c>
      <c r="AB15" t="s">
        <v>188</v>
      </c>
    </row>
    <row r="16" spans="1:28">
      <c r="G16" t="n">
        <v>15</v>
      </c>
      <c r="H16" t="s">
        <v>176</v>
      </c>
      <c r="I16" t="n">
        <v>2004</v>
      </c>
      <c r="J16" t="n">
        <v>15</v>
      </c>
      <c r="M16" t="n">
        <v>2013</v>
      </c>
      <c r="R16" t="n">
        <v>15</v>
      </c>
      <c r="W16" t="n">
        <v>15</v>
      </c>
      <c r="Z16" t="n">
        <v>2013</v>
      </c>
      <c r="AB16" t="s">
        <v>189</v>
      </c>
    </row>
    <row r="17" spans="1:28">
      <c r="G17" t="n">
        <v>16</v>
      </c>
      <c r="H17" t="s">
        <v>190</v>
      </c>
      <c r="I17" t="n">
        <v>2005</v>
      </c>
      <c r="J17" t="n">
        <v>16</v>
      </c>
      <c r="M17" t="n">
        <v>2014</v>
      </c>
      <c r="W17" t="n">
        <v>16</v>
      </c>
      <c r="Z17" t="n">
        <v>2014</v>
      </c>
      <c r="AB17" t="s">
        <v>191</v>
      </c>
    </row>
    <row r="18" spans="1:28">
      <c r="G18" t="n">
        <v>17</v>
      </c>
      <c r="I18" t="n">
        <v>2006</v>
      </c>
      <c r="J18" t="n">
        <v>17</v>
      </c>
      <c r="M18" t="n">
        <v>2015</v>
      </c>
      <c r="W18" t="n">
        <v>17</v>
      </c>
      <c r="Z18" t="n">
        <v>2015</v>
      </c>
    </row>
    <row r="19" spans="1:28">
      <c r="G19" t="n">
        <v>18</v>
      </c>
      <c r="I19" t="n">
        <v>2007</v>
      </c>
      <c r="J19" t="n">
        <v>18</v>
      </c>
      <c r="M19" t="n">
        <v>2016</v>
      </c>
      <c r="W19" t="n">
        <v>18</v>
      </c>
      <c r="Z19" t="n">
        <v>2016</v>
      </c>
    </row>
    <row r="20" spans="1:28">
      <c r="G20" t="n">
        <v>19</v>
      </c>
      <c r="I20" t="n">
        <v>2008</v>
      </c>
      <c r="J20" t="n">
        <v>19</v>
      </c>
      <c r="M20" t="n">
        <v>2017</v>
      </c>
      <c r="W20" t="n">
        <v>19</v>
      </c>
      <c r="Z20" t="n">
        <v>2017</v>
      </c>
    </row>
    <row r="21" spans="1:28">
      <c r="G21" t="n">
        <v>20</v>
      </c>
      <c r="I21" t="n">
        <v>2009</v>
      </c>
      <c r="J21" t="n">
        <v>20</v>
      </c>
      <c r="M21" t="n">
        <v>2018</v>
      </c>
      <c r="W21" t="n">
        <v>20</v>
      </c>
      <c r="Z21" t="n">
        <v>2018</v>
      </c>
    </row>
    <row r="22" spans="1:28">
      <c r="G22" t="n">
        <v>21</v>
      </c>
      <c r="I22" t="n">
        <v>2010</v>
      </c>
      <c r="J22" t="n">
        <v>21</v>
      </c>
      <c r="M22" t="n">
        <v>2019</v>
      </c>
      <c r="W22" t="n">
        <v>21</v>
      </c>
      <c r="Z22" t="n">
        <v>2019</v>
      </c>
    </row>
    <row r="23" spans="1:28">
      <c r="G23" t="n">
        <v>22</v>
      </c>
      <c r="I23" t="n">
        <v>2011</v>
      </c>
      <c r="J23" t="n">
        <v>22</v>
      </c>
      <c r="M23" t="n">
        <v>2020</v>
      </c>
      <c r="W23" t="n">
        <v>22</v>
      </c>
      <c r="Z23" t="n">
        <v>2020</v>
      </c>
    </row>
    <row r="24" spans="1:28">
      <c r="G24" t="n">
        <v>23</v>
      </c>
      <c r="I24" t="n">
        <v>2012</v>
      </c>
      <c r="J24" t="n">
        <v>23</v>
      </c>
      <c r="W24" t="n">
        <v>23</v>
      </c>
      <c r="Z24" t="n">
        <v>2021</v>
      </c>
    </row>
    <row r="25" spans="1:28">
      <c r="G25" t="n">
        <v>24</v>
      </c>
      <c r="I25" t="n">
        <v>2013</v>
      </c>
      <c r="J25" t="n">
        <v>24</v>
      </c>
      <c r="W25" t="n">
        <v>24</v>
      </c>
      <c r="Z25" t="n">
        <v>2022</v>
      </c>
    </row>
    <row r="26" spans="1:28">
      <c r="G26" t="n">
        <v>25</v>
      </c>
      <c r="I26" t="n">
        <v>2014</v>
      </c>
      <c r="J26" t="n">
        <v>25</v>
      </c>
      <c r="W26" t="n">
        <v>25</v>
      </c>
      <c r="Z26" t="n">
        <v>2023</v>
      </c>
    </row>
    <row r="27" spans="1:28">
      <c r="G27" t="n">
        <v>26</v>
      </c>
      <c r="I27" t="n">
        <v>2015</v>
      </c>
      <c r="J27" t="n">
        <v>26</v>
      </c>
      <c r="W27" t="n">
        <v>26</v>
      </c>
      <c r="Z27" t="n">
        <v>2024</v>
      </c>
    </row>
    <row r="28" spans="1:28">
      <c r="G28" t="n">
        <v>27</v>
      </c>
      <c r="I28" t="n">
        <v>2016</v>
      </c>
      <c r="J28" t="n">
        <v>27</v>
      </c>
      <c r="W28" t="n">
        <v>27</v>
      </c>
      <c r="Z28" t="n">
        <v>2025</v>
      </c>
    </row>
    <row r="29" spans="1:28">
      <c r="G29" t="n">
        <v>28</v>
      </c>
      <c r="I29" t="n">
        <v>2017</v>
      </c>
      <c r="J29" t="n">
        <v>28</v>
      </c>
      <c r="W29" t="n">
        <v>28</v>
      </c>
      <c r="Z29" t="n">
        <v>2026</v>
      </c>
    </row>
    <row r="30" spans="1:28">
      <c r="G30" t="n">
        <v>29</v>
      </c>
      <c r="I30" t="n">
        <v>2018</v>
      </c>
      <c r="J30" t="n">
        <v>29</v>
      </c>
      <c r="W30" t="n">
        <v>29</v>
      </c>
      <c r="Z30" t="n">
        <v>2027</v>
      </c>
    </row>
    <row r="31" spans="1:28">
      <c r="G31" t="n">
        <v>30</v>
      </c>
      <c r="I31" t="n">
        <v>2019</v>
      </c>
      <c r="J31" t="n">
        <v>30</v>
      </c>
      <c r="W31" t="n">
        <v>30</v>
      </c>
      <c r="Z31" t="n">
        <v>2028</v>
      </c>
    </row>
    <row r="32" spans="1:28">
      <c r="G32" t="n">
        <v>31</v>
      </c>
      <c r="I32" t="n">
        <v>2020</v>
      </c>
      <c r="J32" t="n">
        <v>31</v>
      </c>
      <c r="W32" t="n">
        <v>31</v>
      </c>
      <c r="Z32" t="n">
        <v>2029</v>
      </c>
    </row>
    <row r="33" spans="1:28">
      <c r="W33" t="n">
        <v>32</v>
      </c>
      <c r="Z33" t="n">
        <v>2030</v>
      </c>
    </row>
  </sheetData>
  <pageMargins bottom="1" footer="0.5" header="0.5" left="0.75" right="0.75" top="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E3"/>
  <sheetViews>
    <sheetView workbookViewId="0">
      <selection activeCell="A1" sqref="A1"/>
    </sheetView>
  </sheetViews>
  <sheetFormatPr baseColWidth="10" defaultRowHeight="15"/>
  <sheetData>
    <row r="1" spans="1:5">
      <c r="A1" t="s">
        <v>192</v>
      </c>
      <c r="B1" t="s">
        <v>193</v>
      </c>
      <c r="C1" t="s">
        <v>194</v>
      </c>
      <c r="D1" t="s">
        <v>195</v>
      </c>
      <c r="E1" t="s">
        <v>196</v>
      </c>
    </row>
    <row r="2" spans="1:5">
      <c r="A2" t="s">
        <v>197</v>
      </c>
      <c r="B2" s="1" t="n">
        <v>43350.38604166666</v>
      </c>
      <c r="C2" t="s">
        <v>198</v>
      </c>
      <c r="D2" t="s">
        <v>198</v>
      </c>
      <c r="E2" t="s">
        <v>196</v>
      </c>
    </row>
    <row r="3" spans="1:5">
      <c r="A3" t="s">
        <v>197</v>
      </c>
      <c r="B3" s="1" t="n">
        <v>43350.40888888889</v>
      </c>
      <c r="C3" t="s">
        <v>199</v>
      </c>
      <c r="D3" t="s">
        <v>199</v>
      </c>
      <c r="E3" t="s">
        <v>196</v>
      </c>
    </row>
  </sheetData>
  <pageMargins bottom="1" footer="0.5" header="0.5" left="0.75" right="0.75" top="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>
    <row r="1" spans="1:1"/>
  </sheetData>
  <pageMargins bottom="1" footer="0.5" header="0.5" left="0.75" right="0.75" top="1"/>
  <drawing xmlns:r="http://schemas.openxmlformats.org/officeDocument/2006/relationships" r:id="rId1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7</vt:i4>
      </vt:variant>
    </vt:vector>
  </ns0:HeadingPairs>
  <ns0:TitlesOfParts>
    <vt:vector xmlns:vt="http://schemas.openxmlformats.org/officeDocument/2006/docPropsVTypes" baseType="lpstr" size="7">
      <vt:lpstr>Charts Data M16</vt:lpstr>
      <vt:lpstr>Dashboard M16 EEPS</vt:lpstr>
      <vt:lpstr>Charts M16</vt:lpstr>
      <vt:lpstr>Input RPS</vt:lpstr>
      <vt:lpstr>Charts Interactive LookupTables</vt:lpstr>
      <vt:lpstr>History</vt:lpstr>
      <vt:lpstr>Dependencies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openpyxl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/>
  <dcterms:created xmlns:dcterms="http://purl.org/dc/terms/" xmlns:xsi="http://www.w3.org/2001/XMLSchema-instance" xsi:type="dcterms:W3CDTF">2018-09-17T05:15:14Z</dcterms:created>
  <dcterms:modified xmlns:dcterms="http://purl.org/dc/terms/" xmlns:xsi="http://www.w3.org/2001/XMLSchema-instance" xsi:type="dcterms:W3CDTF">2018-09-17T05:15:14Z</dcterms:modified>
  <cp:lastModifiedBy/>
  <cp:category/>
  <cp:contentStatus/>
  <cp:version/>
  <cp:revision/>
  <cp:keywords/>
</cp:coreProperties>
</file>