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/gdrive/Development/mirai_pj/data/"/>
    </mc:Choice>
  </mc:AlternateContent>
  <xr:revisionPtr revIDLastSave="0" documentId="13_ncr:1_{CA23ECCF-E088-9142-B2F5-AD91A39EAF7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mage-Color Histogram Matrix" sheetId="4" r:id="rId1"/>
    <sheet name="Impression-Color Matrix" sheetId="5" r:id="rId2"/>
    <sheet name="Image-Color Histgram (test)" sheetId="8" r:id="rId3"/>
    <sheet name="train_image_detail" sheetId="10" r:id="rId4"/>
    <sheet name="test_image_detail" sheetId="9" r:id="rId5"/>
    <sheet name="test_image" sheetId="6" r:id="rId6"/>
    <sheet name="RGBtoHSV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N2" i="6" s="1"/>
  <c r="M22" i="6"/>
  <c r="N22" i="6"/>
  <c r="O22" i="6"/>
  <c r="P22" i="6"/>
  <c r="Q22" i="6"/>
  <c r="R22" i="6"/>
  <c r="S22" i="6"/>
  <c r="T22" i="6"/>
  <c r="U22" i="6"/>
  <c r="M23" i="6"/>
  <c r="N23" i="6"/>
  <c r="O23" i="6"/>
  <c r="P23" i="6"/>
  <c r="Q23" i="6"/>
  <c r="R23" i="6"/>
  <c r="S23" i="6"/>
  <c r="T23" i="6"/>
  <c r="U23" i="6"/>
  <c r="M24" i="6"/>
  <c r="N24" i="6"/>
  <c r="O24" i="6"/>
  <c r="P24" i="6"/>
  <c r="Q24" i="6"/>
  <c r="R24" i="6"/>
  <c r="S24" i="6"/>
  <c r="T24" i="6"/>
  <c r="U24" i="6"/>
  <c r="M25" i="6"/>
  <c r="N25" i="6"/>
  <c r="O25" i="6"/>
  <c r="P25" i="6"/>
  <c r="Q25" i="6"/>
  <c r="R25" i="6"/>
  <c r="S25" i="6"/>
  <c r="T25" i="6"/>
  <c r="U25" i="6"/>
  <c r="M26" i="6"/>
  <c r="N26" i="6"/>
  <c r="O26" i="6"/>
  <c r="P26" i="6"/>
  <c r="Q26" i="6"/>
  <c r="R26" i="6"/>
  <c r="S26" i="6"/>
  <c r="T26" i="6"/>
  <c r="U26" i="6"/>
  <c r="M27" i="6"/>
  <c r="N27" i="6"/>
  <c r="O27" i="6"/>
  <c r="V27" i="6" s="1"/>
  <c r="P27" i="6"/>
  <c r="Q27" i="6"/>
  <c r="R27" i="6"/>
  <c r="S27" i="6"/>
  <c r="T27" i="6"/>
  <c r="U27" i="6"/>
  <c r="M28" i="6"/>
  <c r="N28" i="6"/>
  <c r="O28" i="6"/>
  <c r="P28" i="6"/>
  <c r="Q28" i="6"/>
  <c r="R28" i="6"/>
  <c r="S28" i="6"/>
  <c r="T28" i="6"/>
  <c r="U28" i="6"/>
  <c r="M29" i="6"/>
  <c r="V29" i="6" s="1"/>
  <c r="N29" i="6"/>
  <c r="O29" i="6"/>
  <c r="P29" i="6"/>
  <c r="Q29" i="6"/>
  <c r="R29" i="6"/>
  <c r="S29" i="6"/>
  <c r="T29" i="6"/>
  <c r="U29" i="6"/>
  <c r="M30" i="6"/>
  <c r="N30" i="6"/>
  <c r="O30" i="6"/>
  <c r="P30" i="6"/>
  <c r="Q30" i="6"/>
  <c r="R30" i="6"/>
  <c r="S30" i="6"/>
  <c r="T30" i="6"/>
  <c r="U30" i="6"/>
  <c r="M31" i="6"/>
  <c r="N31" i="6"/>
  <c r="O31" i="6"/>
  <c r="P31" i="6"/>
  <c r="Q31" i="6"/>
  <c r="R31" i="6"/>
  <c r="S31" i="6"/>
  <c r="T31" i="6"/>
  <c r="U31" i="6"/>
  <c r="M32" i="6"/>
  <c r="N32" i="6"/>
  <c r="O32" i="6"/>
  <c r="P32" i="6"/>
  <c r="Q32" i="6"/>
  <c r="R32" i="6"/>
  <c r="S32" i="6"/>
  <c r="T32" i="6"/>
  <c r="U32" i="6"/>
  <c r="M33" i="6"/>
  <c r="N33" i="6"/>
  <c r="O33" i="6"/>
  <c r="P33" i="6"/>
  <c r="Q33" i="6"/>
  <c r="R33" i="6"/>
  <c r="S33" i="6"/>
  <c r="T33" i="6"/>
  <c r="U33" i="6"/>
  <c r="M34" i="6"/>
  <c r="N34" i="6"/>
  <c r="O34" i="6"/>
  <c r="P34" i="6"/>
  <c r="Q34" i="6"/>
  <c r="R34" i="6"/>
  <c r="S34" i="6"/>
  <c r="T34" i="6"/>
  <c r="U34" i="6"/>
  <c r="M35" i="6"/>
  <c r="N35" i="6"/>
  <c r="O35" i="6"/>
  <c r="V35" i="6" s="1"/>
  <c r="P35" i="6"/>
  <c r="Q35" i="6"/>
  <c r="R35" i="6"/>
  <c r="S35" i="6"/>
  <c r="T35" i="6"/>
  <c r="U35" i="6"/>
  <c r="N21" i="6"/>
  <c r="O21" i="6"/>
  <c r="P21" i="6"/>
  <c r="Q21" i="6"/>
  <c r="R21" i="6"/>
  <c r="S21" i="6"/>
  <c r="T21" i="6"/>
  <c r="U21" i="6"/>
  <c r="M21" i="6"/>
  <c r="M3" i="6"/>
  <c r="N3" i="6"/>
  <c r="O3" i="6"/>
  <c r="P3" i="6"/>
  <c r="Q3" i="6"/>
  <c r="R3" i="6"/>
  <c r="S3" i="6"/>
  <c r="T3" i="6"/>
  <c r="U3" i="6"/>
  <c r="M4" i="6"/>
  <c r="N4" i="6"/>
  <c r="O4" i="6"/>
  <c r="P4" i="6"/>
  <c r="Q4" i="6"/>
  <c r="R4" i="6"/>
  <c r="S4" i="6"/>
  <c r="T4" i="6"/>
  <c r="U4" i="6"/>
  <c r="M5" i="6"/>
  <c r="N5" i="6"/>
  <c r="O5" i="6"/>
  <c r="P5" i="6"/>
  <c r="Q5" i="6"/>
  <c r="R5" i="6"/>
  <c r="S5" i="6"/>
  <c r="T5" i="6"/>
  <c r="U5" i="6"/>
  <c r="M6" i="6"/>
  <c r="N6" i="6"/>
  <c r="O6" i="6"/>
  <c r="P6" i="6"/>
  <c r="Q6" i="6"/>
  <c r="R6" i="6"/>
  <c r="S6" i="6"/>
  <c r="T6" i="6"/>
  <c r="U6" i="6"/>
  <c r="M7" i="6"/>
  <c r="N7" i="6"/>
  <c r="O7" i="6"/>
  <c r="P7" i="6"/>
  <c r="Q7" i="6"/>
  <c r="R7" i="6"/>
  <c r="S7" i="6"/>
  <c r="T7" i="6"/>
  <c r="U7" i="6"/>
  <c r="M8" i="6"/>
  <c r="N8" i="6"/>
  <c r="O8" i="6"/>
  <c r="P8" i="6"/>
  <c r="Q8" i="6"/>
  <c r="R8" i="6"/>
  <c r="S8" i="6"/>
  <c r="T8" i="6"/>
  <c r="U8" i="6"/>
  <c r="M9" i="6"/>
  <c r="N9" i="6"/>
  <c r="O9" i="6"/>
  <c r="P9" i="6"/>
  <c r="Q9" i="6"/>
  <c r="R9" i="6"/>
  <c r="S9" i="6"/>
  <c r="T9" i="6"/>
  <c r="U9" i="6"/>
  <c r="M10" i="6"/>
  <c r="N10" i="6"/>
  <c r="O10" i="6"/>
  <c r="P10" i="6"/>
  <c r="Q10" i="6"/>
  <c r="R10" i="6"/>
  <c r="S10" i="6"/>
  <c r="T10" i="6"/>
  <c r="U10" i="6"/>
  <c r="M11" i="6"/>
  <c r="N11" i="6"/>
  <c r="O11" i="6"/>
  <c r="P11" i="6"/>
  <c r="Q11" i="6"/>
  <c r="R11" i="6"/>
  <c r="S11" i="6"/>
  <c r="T11" i="6"/>
  <c r="U11" i="6"/>
  <c r="K11" i="6"/>
  <c r="F11" i="7"/>
  <c r="D2" i="7"/>
  <c r="A3" i="7" s="1"/>
  <c r="K3" i="6"/>
  <c r="K4" i="6"/>
  <c r="K5" i="6"/>
  <c r="K6" i="6"/>
  <c r="K7" i="6"/>
  <c r="K8" i="6"/>
  <c r="K9" i="6"/>
  <c r="K10" i="6"/>
  <c r="T2" i="6" l="1"/>
  <c r="U2" i="6"/>
  <c r="S2" i="6"/>
  <c r="R2" i="6"/>
  <c r="Q2" i="6"/>
  <c r="P2" i="6"/>
  <c r="O2" i="6"/>
  <c r="M2" i="6"/>
  <c r="V34" i="6"/>
  <c r="V28" i="6"/>
  <c r="V26" i="6"/>
  <c r="V25" i="6"/>
  <c r="V33" i="6"/>
  <c r="V24" i="6"/>
  <c r="V32" i="6"/>
  <c r="V31" i="6"/>
  <c r="V23" i="6"/>
  <c r="V30" i="6"/>
  <c r="V22" i="6"/>
  <c r="V21" i="6"/>
  <c r="C3" i="7"/>
  <c r="B3" i="7"/>
  <c r="H5" i="7" s="1"/>
  <c r="L5" i="7" s="1"/>
  <c r="V37" i="6" l="1"/>
  <c r="H4" i="7"/>
  <c r="G5" i="7"/>
  <c r="K5" i="7" s="1"/>
  <c r="G4" i="7"/>
  <c r="G3" i="7"/>
  <c r="F5" i="7"/>
  <c r="J5" i="7" s="1"/>
  <c r="F3" i="7"/>
  <c r="F4" i="7"/>
  <c r="H3" i="7"/>
  <c r="W25" i="6" l="1"/>
  <c r="W29" i="6"/>
  <c r="W27" i="6"/>
  <c r="W34" i="6"/>
  <c r="W28" i="6"/>
  <c r="W24" i="6"/>
  <c r="W33" i="6"/>
  <c r="W31" i="6"/>
  <c r="W32" i="6"/>
  <c r="W30" i="6"/>
  <c r="W35" i="6"/>
  <c r="W26" i="6"/>
  <c r="W23" i="6"/>
  <c r="W22" i="6"/>
  <c r="W21" i="6"/>
</calcChain>
</file>

<file path=xl/sharedStrings.xml><?xml version="1.0" encoding="utf-8"?>
<sst xmlns="http://schemas.openxmlformats.org/spreadsheetml/2006/main" count="175" uniqueCount="70">
  <si>
    <t>Red</t>
    <phoneticPr fontId="1"/>
  </si>
  <si>
    <t>Blue</t>
    <phoneticPr fontId="1"/>
  </si>
  <si>
    <t>Green</t>
    <phoneticPr fontId="1"/>
  </si>
  <si>
    <t>Yellow</t>
    <phoneticPr fontId="1"/>
  </si>
  <si>
    <t>Purple</t>
    <phoneticPr fontId="1"/>
  </si>
  <si>
    <t>orange</t>
    <phoneticPr fontId="1"/>
  </si>
  <si>
    <t>black</t>
    <phoneticPr fontId="1"/>
  </si>
  <si>
    <t>Gray</t>
    <phoneticPr fontId="1"/>
  </si>
  <si>
    <t>white</t>
    <phoneticPr fontId="1"/>
  </si>
  <si>
    <t>楽しい</t>
    <rPh sb="0" eb="1">
      <t xml:space="preserve">タノシイ </t>
    </rPh>
    <phoneticPr fontId="1"/>
  </si>
  <si>
    <t>賑やかな</t>
    <rPh sb="0" eb="1">
      <t xml:space="preserve">ニギヤカナ </t>
    </rPh>
    <phoneticPr fontId="1"/>
  </si>
  <si>
    <t>のんびり</t>
    <phoneticPr fontId="1"/>
  </si>
  <si>
    <t>ゆっくり</t>
    <phoneticPr fontId="1"/>
  </si>
  <si>
    <t>気が晴れる</t>
    <rPh sb="0" eb="1">
      <t xml:space="preserve">キガハレル </t>
    </rPh>
    <phoneticPr fontId="1"/>
  </si>
  <si>
    <t>面白い</t>
    <rPh sb="0" eb="2">
      <t xml:space="preserve">オモシロイ </t>
    </rPh>
    <phoneticPr fontId="1"/>
  </si>
  <si>
    <t>わいわい</t>
    <phoneticPr fontId="1"/>
  </si>
  <si>
    <t>はしゃぐ</t>
    <phoneticPr fontId="1"/>
  </si>
  <si>
    <t>うきうき</t>
    <phoneticPr fontId="1"/>
  </si>
  <si>
    <t>落ち着いた</t>
    <rPh sb="0" eb="1">
      <t xml:space="preserve">オチツイタ </t>
    </rPh>
    <phoneticPr fontId="1"/>
  </si>
  <si>
    <t>田舎</t>
    <rPh sb="0" eb="2">
      <t xml:space="preserve">イナカ </t>
    </rPh>
    <phoneticPr fontId="1"/>
  </si>
  <si>
    <t>わくわく</t>
    <phoneticPr fontId="1"/>
  </si>
  <si>
    <t>きれい</t>
    <phoneticPr fontId="1"/>
  </si>
  <si>
    <t>癒される</t>
    <rPh sb="0" eb="1">
      <t xml:space="preserve">イヤサレル </t>
    </rPh>
    <phoneticPr fontId="1"/>
  </si>
  <si>
    <t>まったり</t>
    <phoneticPr fontId="1"/>
  </si>
  <si>
    <t>fuzisan.jpg</t>
  </si>
  <si>
    <t>acuaparkshinagawa.jpg</t>
  </si>
  <si>
    <t>akarenga.jpg</t>
    <phoneticPr fontId="1"/>
  </si>
  <si>
    <t>aoiike.jpg</t>
  </si>
  <si>
    <t>ashikaga.jpg</t>
  </si>
  <si>
    <t>desney.jpg</t>
    <phoneticPr fontId="1"/>
  </si>
  <si>
    <t>desneysea.jpg</t>
  </si>
  <si>
    <t>fusimizinzya.jpg</t>
  </si>
  <si>
    <t>ginzanonsen.jpg</t>
  </si>
  <si>
    <t>hausutenbos.jpg</t>
    <phoneticPr fontId="1"/>
  </si>
  <si>
    <t>houkokuji.jpg</t>
  </si>
  <si>
    <t>kawagoejinzya.jpg</t>
  </si>
  <si>
    <t>kenrokuen.jpg</t>
    <phoneticPr fontId="1"/>
  </si>
  <si>
    <t>kifunejinzya.jpg</t>
    <phoneticPr fontId="1"/>
  </si>
  <si>
    <t>kokueihichi.jpg</t>
  </si>
  <si>
    <t>nabananosato.jpg</t>
  </si>
  <si>
    <t>rurikouin.jpg</t>
  </si>
  <si>
    <t>skytree.jpg</t>
  </si>
  <si>
    <t>tokyotower.jpg</t>
  </si>
  <si>
    <t>USJ.jpg</t>
    <phoneticPr fontId="1"/>
  </si>
  <si>
    <t>asakusa.jpeg</t>
    <phoneticPr fontId="1"/>
  </si>
  <si>
    <t>fuziterebi.jpg</t>
    <phoneticPr fontId="1"/>
  </si>
  <si>
    <t>kaihinkouen.jpg</t>
  </si>
  <si>
    <t>Koukyo.jpg</t>
  </si>
  <si>
    <t>omotesando</t>
    <phoneticPr fontId="1"/>
  </si>
  <si>
    <t>teamlab.jpg</t>
  </si>
  <si>
    <t>tocho.jpg</t>
  </si>
  <si>
    <t>tokyostation.jpg</t>
  </si>
  <si>
    <t>yoyogikoen.jpg</t>
  </si>
  <si>
    <t>Sensitivity</t>
    <phoneticPr fontId="1"/>
  </si>
  <si>
    <t>Image</t>
    <phoneticPr fontId="1"/>
  </si>
  <si>
    <t>R</t>
    <phoneticPr fontId="1"/>
  </si>
  <si>
    <t>G</t>
    <phoneticPr fontId="1"/>
  </si>
  <si>
    <t>B</t>
    <phoneticPr fontId="1"/>
  </si>
  <si>
    <t>H</t>
    <phoneticPr fontId="1"/>
  </si>
  <si>
    <t>S</t>
    <phoneticPr fontId="1"/>
  </si>
  <si>
    <t>V</t>
    <phoneticPr fontId="1"/>
  </si>
  <si>
    <t>Query</t>
    <phoneticPr fontId="1"/>
  </si>
  <si>
    <t>それぞれの画像の色を合計値で割り割合を求める。それと色と感性語のマトリックスをかける。それの合計値が最も高いものがその画像が持つ感性語</t>
    <rPh sb="8" eb="9">
      <t xml:space="preserve">イロヲ </t>
    </rPh>
    <rPh sb="10" eb="13">
      <t xml:space="preserve">ゴウケイチデワリ </t>
    </rPh>
    <rPh sb="16" eb="18">
      <t xml:space="preserve">ワリアイヲモトメル </t>
    </rPh>
    <rPh sb="26" eb="27">
      <t xml:space="preserve">イロト </t>
    </rPh>
    <rPh sb="30" eb="31">
      <t xml:space="preserve">５ノ </t>
    </rPh>
    <rPh sb="50" eb="51">
      <t xml:space="preserve">モットモタカイモノハ </t>
    </rPh>
    <rPh sb="64" eb="66">
      <t xml:space="preserve">カンセイゴ </t>
    </rPh>
    <rPh sb="66" eb="67">
      <t xml:space="preserve">ゴ </t>
    </rPh>
    <phoneticPr fontId="1"/>
  </si>
  <si>
    <t>omotesando.jpg</t>
    <phoneticPr fontId="1"/>
  </si>
  <si>
    <t>name</t>
    <phoneticPr fontId="1"/>
  </si>
  <si>
    <t>category</t>
    <phoneticPr fontId="1"/>
  </si>
  <si>
    <t>subject</t>
    <phoneticPr fontId="1"/>
  </si>
  <si>
    <t>time</t>
    <phoneticPr fontId="1"/>
  </si>
  <si>
    <t>location_x</t>
    <phoneticPr fontId="1"/>
  </si>
  <si>
    <t>location_y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</si>
</sst>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2"/>
      <color rgb="FF6A737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0" fontId="0" fillId="0" borderId="0" xfId="0" applyFill="1"/>
    <xf numFmtId="38" fontId="0" fillId="0" borderId="0" xfId="1" applyFont="1" applyFill="1" applyAlignment="1"/>
    <xf numFmtId="0" fontId="4" fillId="0" borderId="0" xfId="0" applyFont="1"/>
    <xf numFmtId="0" fontId="5" fillId="0" borderId="0" xfId="0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6EB1-149D-A54D-A3DB-B2393E2A9580}">
  <dimension ref="A1:J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baseColWidth="10" defaultRowHeight="18"/>
  <cols>
    <col min="1" max="1" width="25.33203125" style="2" customWidth="1"/>
    <col min="2" max="16384" width="10.83203125" style="2"/>
  </cols>
  <sheetData>
    <row r="1" spans="1:10">
      <c r="A1" s="2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2" t="s">
        <v>25</v>
      </c>
      <c r="B2" s="2">
        <v>3</v>
      </c>
      <c r="C2" s="2">
        <v>54181</v>
      </c>
      <c r="D2" s="2">
        <v>0</v>
      </c>
      <c r="E2" s="2">
        <v>259</v>
      </c>
      <c r="F2" s="2">
        <v>55143</v>
      </c>
      <c r="G2" s="2">
        <v>511</v>
      </c>
      <c r="H2" s="2">
        <v>69263</v>
      </c>
      <c r="I2" s="2">
        <v>369409</v>
      </c>
      <c r="J2" s="2">
        <v>91231</v>
      </c>
    </row>
    <row r="3" spans="1:10">
      <c r="A3" s="2" t="s">
        <v>26</v>
      </c>
      <c r="B3" s="2">
        <v>72</v>
      </c>
      <c r="C3" s="2">
        <v>0</v>
      </c>
      <c r="D3" s="2">
        <v>0</v>
      </c>
      <c r="E3" s="2">
        <v>0</v>
      </c>
      <c r="F3" s="2">
        <v>106017</v>
      </c>
      <c r="G3" s="2">
        <v>0</v>
      </c>
      <c r="H3" s="2">
        <v>86705</v>
      </c>
      <c r="I3" s="2">
        <v>344579</v>
      </c>
      <c r="J3" s="2">
        <v>102627</v>
      </c>
    </row>
    <row r="4" spans="1:10">
      <c r="A4" s="2" t="s">
        <v>27</v>
      </c>
      <c r="B4" s="2">
        <v>0</v>
      </c>
      <c r="C4" s="2">
        <v>0</v>
      </c>
      <c r="D4" s="2">
        <v>0</v>
      </c>
      <c r="E4" s="2">
        <v>1073</v>
      </c>
      <c r="F4" s="2">
        <v>1134</v>
      </c>
      <c r="G4" s="2">
        <v>579</v>
      </c>
      <c r="H4" s="2">
        <v>53422</v>
      </c>
      <c r="I4" s="2">
        <v>466795</v>
      </c>
      <c r="J4" s="2">
        <v>116997</v>
      </c>
    </row>
    <row r="5" spans="1:10">
      <c r="A5" s="2" t="s">
        <v>28</v>
      </c>
      <c r="B5" s="2">
        <v>0</v>
      </c>
      <c r="C5" s="2">
        <v>2193</v>
      </c>
      <c r="D5" s="2">
        <v>0</v>
      </c>
      <c r="E5" s="2">
        <v>0</v>
      </c>
      <c r="F5" s="2">
        <v>287527</v>
      </c>
      <c r="G5" s="2">
        <v>0</v>
      </c>
      <c r="H5" s="2">
        <v>129400</v>
      </c>
      <c r="I5" s="2">
        <v>89368</v>
      </c>
      <c r="J5" s="2">
        <v>131512</v>
      </c>
    </row>
    <row r="6" spans="1:10">
      <c r="A6" s="2" t="s">
        <v>29</v>
      </c>
      <c r="B6" s="2">
        <v>498</v>
      </c>
      <c r="C6" s="2">
        <v>0</v>
      </c>
      <c r="D6" s="2">
        <v>0</v>
      </c>
      <c r="E6" s="2">
        <v>136</v>
      </c>
      <c r="F6" s="2">
        <v>107900</v>
      </c>
      <c r="G6" s="2">
        <v>1050</v>
      </c>
      <c r="H6" s="2">
        <v>19278</v>
      </c>
      <c r="I6" s="2">
        <v>280476</v>
      </c>
      <c r="J6" s="2">
        <v>230662</v>
      </c>
    </row>
    <row r="7" spans="1:10">
      <c r="A7" s="2" t="s">
        <v>30</v>
      </c>
      <c r="B7" s="2">
        <v>159</v>
      </c>
      <c r="C7" s="2">
        <v>9</v>
      </c>
      <c r="D7" s="2">
        <v>0</v>
      </c>
      <c r="E7" s="2">
        <v>217</v>
      </c>
      <c r="F7" s="2">
        <v>105758</v>
      </c>
      <c r="G7" s="2">
        <v>913</v>
      </c>
      <c r="H7" s="2">
        <v>74622</v>
      </c>
      <c r="I7" s="2">
        <v>377532</v>
      </c>
      <c r="J7" s="2">
        <v>80790</v>
      </c>
    </row>
    <row r="8" spans="1:10">
      <c r="A8" s="2" t="s">
        <v>31</v>
      </c>
      <c r="B8" s="2">
        <v>245830</v>
      </c>
      <c r="C8" s="2">
        <v>0</v>
      </c>
      <c r="D8" s="2">
        <v>0</v>
      </c>
      <c r="E8" s="2">
        <v>0</v>
      </c>
      <c r="F8" s="2">
        <v>36744</v>
      </c>
      <c r="G8" s="2">
        <v>123240</v>
      </c>
      <c r="H8" s="2">
        <v>92932</v>
      </c>
      <c r="I8" s="2">
        <v>85149</v>
      </c>
      <c r="J8" s="2">
        <v>56105</v>
      </c>
    </row>
    <row r="9" spans="1:10">
      <c r="A9" s="2" t="s">
        <v>24</v>
      </c>
      <c r="B9" s="2">
        <v>0</v>
      </c>
      <c r="C9" s="2">
        <v>37607</v>
      </c>
      <c r="D9" s="2">
        <v>0</v>
      </c>
      <c r="E9" s="2">
        <v>0</v>
      </c>
      <c r="F9" s="2">
        <v>229914</v>
      </c>
      <c r="G9" s="2">
        <v>0</v>
      </c>
      <c r="H9" s="2">
        <v>32881</v>
      </c>
      <c r="I9" s="2">
        <v>127675</v>
      </c>
      <c r="J9" s="2">
        <v>211923</v>
      </c>
    </row>
    <row r="10" spans="1:10">
      <c r="A10" s="2" t="s">
        <v>32</v>
      </c>
      <c r="B10" s="2">
        <v>1642</v>
      </c>
      <c r="C10" s="2">
        <v>22</v>
      </c>
      <c r="D10" s="2">
        <v>0</v>
      </c>
      <c r="E10" s="2">
        <v>313</v>
      </c>
      <c r="F10" s="2">
        <v>52096</v>
      </c>
      <c r="G10" s="2">
        <v>1137</v>
      </c>
      <c r="H10" s="2">
        <v>137486</v>
      </c>
      <c r="I10" s="2">
        <v>254843</v>
      </c>
      <c r="J10" s="2">
        <v>192461</v>
      </c>
    </row>
    <row r="11" spans="1:10">
      <c r="A11" s="2" t="s">
        <v>33</v>
      </c>
      <c r="B11" s="2">
        <v>16519</v>
      </c>
      <c r="C11" s="2">
        <v>0</v>
      </c>
      <c r="D11" s="2">
        <v>14</v>
      </c>
      <c r="E11" s="2">
        <v>12517</v>
      </c>
      <c r="F11" s="2">
        <v>46983</v>
      </c>
      <c r="G11" s="2">
        <v>34620</v>
      </c>
      <c r="H11" s="2">
        <v>139354</v>
      </c>
      <c r="I11" s="2">
        <v>159125</v>
      </c>
      <c r="J11" s="2">
        <v>230868</v>
      </c>
    </row>
    <row r="12" spans="1:10">
      <c r="A12" s="2" t="s">
        <v>34</v>
      </c>
      <c r="B12" s="2">
        <v>0</v>
      </c>
      <c r="C12" s="2">
        <v>0</v>
      </c>
      <c r="D12" s="2">
        <v>0</v>
      </c>
      <c r="E12" s="2">
        <v>14824</v>
      </c>
      <c r="F12" s="2">
        <v>357</v>
      </c>
      <c r="G12" s="2">
        <v>953</v>
      </c>
      <c r="H12" s="2">
        <v>204142</v>
      </c>
      <c r="I12" s="2">
        <v>396049</v>
      </c>
      <c r="J12" s="2">
        <v>23675</v>
      </c>
    </row>
    <row r="13" spans="1:10">
      <c r="A13" s="2" t="s">
        <v>35</v>
      </c>
      <c r="B13" s="2">
        <v>1546</v>
      </c>
      <c r="C13" s="2">
        <v>0</v>
      </c>
      <c r="D13" s="2">
        <v>0</v>
      </c>
      <c r="E13" s="2">
        <v>498</v>
      </c>
      <c r="F13" s="2">
        <v>7340</v>
      </c>
      <c r="G13" s="2">
        <v>166</v>
      </c>
      <c r="H13" s="2">
        <v>173636</v>
      </c>
      <c r="I13" s="2">
        <v>198640</v>
      </c>
      <c r="J13" s="2">
        <v>258174</v>
      </c>
    </row>
    <row r="14" spans="1:10">
      <c r="A14" s="2" t="s">
        <v>36</v>
      </c>
      <c r="B14" s="2">
        <v>397</v>
      </c>
      <c r="C14" s="2">
        <v>25362</v>
      </c>
      <c r="D14" s="2">
        <v>0</v>
      </c>
      <c r="E14" s="2">
        <v>9306</v>
      </c>
      <c r="F14" s="2">
        <v>24580</v>
      </c>
      <c r="G14" s="2">
        <v>5573</v>
      </c>
      <c r="H14" s="2">
        <v>166215</v>
      </c>
      <c r="I14" s="2">
        <v>334697</v>
      </c>
      <c r="J14" s="2">
        <v>73870</v>
      </c>
    </row>
    <row r="15" spans="1:10">
      <c r="A15" s="2" t="s">
        <v>37</v>
      </c>
      <c r="B15" s="2">
        <v>57345</v>
      </c>
      <c r="C15" s="2">
        <v>2</v>
      </c>
      <c r="D15" s="2">
        <v>32234</v>
      </c>
      <c r="E15" s="2">
        <v>59410</v>
      </c>
      <c r="F15" s="2">
        <v>24780</v>
      </c>
      <c r="G15" s="2">
        <v>23489</v>
      </c>
      <c r="H15" s="2">
        <v>97107</v>
      </c>
      <c r="I15" s="2">
        <v>245557</v>
      </c>
      <c r="J15" s="2">
        <v>100076</v>
      </c>
    </row>
    <row r="16" spans="1:10">
      <c r="A16" s="2" t="s">
        <v>38</v>
      </c>
      <c r="B16" s="2">
        <v>17</v>
      </c>
      <c r="C16" s="2">
        <v>3470</v>
      </c>
      <c r="D16" s="2">
        <v>0</v>
      </c>
      <c r="E16" s="2">
        <v>0</v>
      </c>
      <c r="F16" s="2">
        <v>114681</v>
      </c>
      <c r="G16" s="2">
        <v>0</v>
      </c>
      <c r="H16" s="2">
        <v>69015</v>
      </c>
      <c r="I16" s="2">
        <v>217717</v>
      </c>
      <c r="J16" s="2">
        <v>235100</v>
      </c>
    </row>
    <row r="17" spans="1:10">
      <c r="A17" s="2" t="s">
        <v>39</v>
      </c>
      <c r="B17" s="2">
        <v>63242</v>
      </c>
      <c r="C17" s="2">
        <v>1</v>
      </c>
      <c r="D17" s="2">
        <v>1</v>
      </c>
      <c r="E17" s="2">
        <v>74444</v>
      </c>
      <c r="F17" s="2">
        <v>76835</v>
      </c>
      <c r="G17" s="2">
        <v>41361</v>
      </c>
      <c r="H17" s="2">
        <v>80909</v>
      </c>
      <c r="I17" s="2">
        <v>196677</v>
      </c>
      <c r="J17" s="2">
        <v>106530</v>
      </c>
    </row>
    <row r="18" spans="1:10">
      <c r="A18" s="2" t="s">
        <v>40</v>
      </c>
      <c r="B18" s="2">
        <v>686</v>
      </c>
      <c r="C18" s="2">
        <v>110</v>
      </c>
      <c r="D18" s="2">
        <v>604</v>
      </c>
      <c r="E18" s="2">
        <v>3483</v>
      </c>
      <c r="F18" s="2">
        <v>69252</v>
      </c>
      <c r="G18" s="2">
        <v>95658</v>
      </c>
      <c r="H18" s="2">
        <v>294456</v>
      </c>
      <c r="I18" s="2">
        <v>164506</v>
      </c>
      <c r="J18" s="2">
        <v>11245</v>
      </c>
    </row>
    <row r="19" spans="1:10">
      <c r="A19" s="2" t="s">
        <v>41</v>
      </c>
      <c r="B19" s="2">
        <v>0</v>
      </c>
      <c r="C19" s="2">
        <v>21</v>
      </c>
      <c r="D19" s="2">
        <v>0</v>
      </c>
      <c r="E19" s="2">
        <v>0</v>
      </c>
      <c r="F19" s="2">
        <v>183966</v>
      </c>
      <c r="G19" s="2">
        <v>2</v>
      </c>
      <c r="H19" s="2">
        <v>22342</v>
      </c>
      <c r="I19" s="2">
        <v>418249</v>
      </c>
      <c r="J19" s="2">
        <v>15420</v>
      </c>
    </row>
    <row r="20" spans="1:10">
      <c r="A20" s="2" t="s">
        <v>42</v>
      </c>
      <c r="B20" s="2">
        <v>17497</v>
      </c>
      <c r="C20" s="2">
        <v>0</v>
      </c>
      <c r="D20" s="2">
        <v>24</v>
      </c>
      <c r="E20" s="2">
        <v>820</v>
      </c>
      <c r="F20" s="2">
        <v>18432</v>
      </c>
      <c r="G20" s="2">
        <v>4821</v>
      </c>
      <c r="H20" s="2">
        <v>9820</v>
      </c>
      <c r="I20" s="2">
        <v>55966</v>
      </c>
      <c r="J20" s="2">
        <v>532620</v>
      </c>
    </row>
    <row r="21" spans="1:10">
      <c r="A21" s="2" t="s">
        <v>43</v>
      </c>
      <c r="B21" s="2">
        <v>10</v>
      </c>
      <c r="C21" s="2">
        <v>70</v>
      </c>
      <c r="D21" s="2">
        <v>0</v>
      </c>
      <c r="E21" s="2">
        <v>252</v>
      </c>
      <c r="F21" s="2">
        <v>25953</v>
      </c>
      <c r="G21" s="2">
        <v>2080</v>
      </c>
      <c r="H21" s="2">
        <v>166691</v>
      </c>
      <c r="I21" s="2">
        <v>259530</v>
      </c>
      <c r="J21" s="2">
        <v>185414</v>
      </c>
    </row>
    <row r="22" spans="1:10">
      <c r="B22" s="3"/>
      <c r="C22" s="3"/>
      <c r="D22" s="3"/>
      <c r="E22" s="3"/>
      <c r="F22" s="3"/>
      <c r="G22" s="3"/>
      <c r="H22" s="3"/>
      <c r="I22" s="3"/>
      <c r="J2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4B4E-5C4F-6C40-826B-A83A4DF6936F}">
  <dimension ref="A1:J16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baseColWidth="10" defaultRowHeight="18"/>
  <sheetData>
    <row r="1" spans="1:10">
      <c r="A1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9</v>
      </c>
      <c r="B2">
        <v>100</v>
      </c>
      <c r="C2">
        <v>10</v>
      </c>
      <c r="D2">
        <v>20</v>
      </c>
      <c r="E2">
        <v>90</v>
      </c>
      <c r="F2">
        <v>50</v>
      </c>
      <c r="G2">
        <v>100</v>
      </c>
      <c r="H2">
        <v>10</v>
      </c>
      <c r="I2">
        <v>10</v>
      </c>
      <c r="J2">
        <v>50</v>
      </c>
    </row>
    <row r="3" spans="1:10">
      <c r="A3" t="s">
        <v>10</v>
      </c>
      <c r="B3">
        <v>100</v>
      </c>
      <c r="C3">
        <v>20</v>
      </c>
      <c r="D3">
        <v>20</v>
      </c>
      <c r="E3">
        <v>100</v>
      </c>
      <c r="F3">
        <v>60</v>
      </c>
      <c r="G3">
        <v>100</v>
      </c>
      <c r="H3">
        <v>10</v>
      </c>
      <c r="I3">
        <v>10</v>
      </c>
      <c r="J3">
        <v>50</v>
      </c>
    </row>
    <row r="4" spans="1:10">
      <c r="A4" t="s">
        <v>12</v>
      </c>
      <c r="B4">
        <v>10</v>
      </c>
      <c r="C4">
        <v>60</v>
      </c>
      <c r="D4">
        <v>90</v>
      </c>
      <c r="E4">
        <v>30</v>
      </c>
      <c r="F4">
        <v>20</v>
      </c>
      <c r="G4">
        <v>10</v>
      </c>
      <c r="H4">
        <v>80</v>
      </c>
      <c r="I4">
        <v>70</v>
      </c>
      <c r="J4">
        <v>50</v>
      </c>
    </row>
    <row r="5" spans="1:10">
      <c r="A5" t="s">
        <v>13</v>
      </c>
      <c r="B5">
        <v>30</v>
      </c>
      <c r="C5">
        <v>90</v>
      </c>
      <c r="D5">
        <v>60</v>
      </c>
      <c r="E5">
        <v>40</v>
      </c>
      <c r="F5">
        <v>20</v>
      </c>
      <c r="G5">
        <v>50</v>
      </c>
      <c r="H5">
        <v>0</v>
      </c>
      <c r="I5">
        <v>0</v>
      </c>
      <c r="J5">
        <v>60</v>
      </c>
    </row>
    <row r="6" spans="1:10">
      <c r="A6" t="s">
        <v>14</v>
      </c>
      <c r="B6">
        <v>60</v>
      </c>
      <c r="C6">
        <v>20</v>
      </c>
      <c r="D6">
        <v>10</v>
      </c>
      <c r="E6">
        <v>70</v>
      </c>
      <c r="F6">
        <v>70</v>
      </c>
      <c r="G6">
        <v>80</v>
      </c>
      <c r="H6">
        <v>0</v>
      </c>
      <c r="I6">
        <v>0</v>
      </c>
      <c r="J6">
        <v>40</v>
      </c>
    </row>
    <row r="7" spans="1:10">
      <c r="A7" t="s">
        <v>15</v>
      </c>
      <c r="B7">
        <v>80</v>
      </c>
      <c r="C7">
        <v>80</v>
      </c>
      <c r="D7">
        <v>0</v>
      </c>
      <c r="E7">
        <v>30</v>
      </c>
      <c r="F7">
        <v>70</v>
      </c>
      <c r="G7">
        <v>80</v>
      </c>
      <c r="H7">
        <v>0</v>
      </c>
      <c r="I7">
        <v>0</v>
      </c>
      <c r="J7">
        <v>60</v>
      </c>
    </row>
    <row r="8" spans="1:10">
      <c r="A8" t="s">
        <v>16</v>
      </c>
      <c r="B8">
        <v>90</v>
      </c>
      <c r="C8">
        <v>50</v>
      </c>
      <c r="D8">
        <v>0</v>
      </c>
      <c r="E8">
        <v>60</v>
      </c>
      <c r="F8">
        <v>0</v>
      </c>
      <c r="G8">
        <v>90</v>
      </c>
      <c r="H8">
        <v>10</v>
      </c>
      <c r="I8">
        <v>0</v>
      </c>
      <c r="J8">
        <v>60</v>
      </c>
    </row>
    <row r="9" spans="1:10">
      <c r="A9" t="s">
        <v>11</v>
      </c>
      <c r="B9">
        <v>10</v>
      </c>
      <c r="C9">
        <v>70</v>
      </c>
      <c r="D9">
        <v>100</v>
      </c>
      <c r="E9">
        <v>50</v>
      </c>
      <c r="F9">
        <v>10</v>
      </c>
      <c r="G9">
        <v>0</v>
      </c>
      <c r="H9">
        <v>70</v>
      </c>
      <c r="I9">
        <v>80</v>
      </c>
      <c r="J9">
        <v>50</v>
      </c>
    </row>
    <row r="10" spans="1:10">
      <c r="A10" t="s">
        <v>17</v>
      </c>
      <c r="B10">
        <v>60</v>
      </c>
      <c r="C10">
        <v>60</v>
      </c>
      <c r="D10">
        <v>0</v>
      </c>
      <c r="E10">
        <v>40</v>
      </c>
      <c r="F10">
        <v>30</v>
      </c>
      <c r="G10">
        <v>80</v>
      </c>
      <c r="H10">
        <v>0</v>
      </c>
      <c r="I10">
        <v>0</v>
      </c>
      <c r="J10">
        <v>90</v>
      </c>
    </row>
    <row r="11" spans="1:10">
      <c r="A11" t="s">
        <v>18</v>
      </c>
      <c r="B11">
        <v>0</v>
      </c>
      <c r="C11">
        <v>60</v>
      </c>
      <c r="D11">
        <v>100</v>
      </c>
      <c r="E11">
        <v>60</v>
      </c>
      <c r="F11">
        <v>30</v>
      </c>
      <c r="G11">
        <v>0</v>
      </c>
      <c r="H11">
        <v>80</v>
      </c>
      <c r="I11">
        <v>80</v>
      </c>
      <c r="J11">
        <v>40</v>
      </c>
    </row>
    <row r="12" spans="1:10">
      <c r="A12" t="s">
        <v>19</v>
      </c>
      <c r="B12">
        <v>0</v>
      </c>
      <c r="C12">
        <v>60</v>
      </c>
      <c r="D12">
        <v>100</v>
      </c>
      <c r="E12">
        <v>30</v>
      </c>
      <c r="F12">
        <v>10</v>
      </c>
      <c r="G12">
        <v>0</v>
      </c>
      <c r="H12">
        <v>90</v>
      </c>
      <c r="I12">
        <v>90</v>
      </c>
      <c r="J12">
        <v>60</v>
      </c>
    </row>
    <row r="13" spans="1:10">
      <c r="A13" t="s">
        <v>20</v>
      </c>
      <c r="B13">
        <v>100</v>
      </c>
      <c r="C13">
        <v>30</v>
      </c>
      <c r="D13">
        <v>20</v>
      </c>
      <c r="E13">
        <v>90</v>
      </c>
      <c r="F13">
        <v>30</v>
      </c>
      <c r="G13">
        <v>100</v>
      </c>
      <c r="H13">
        <v>10</v>
      </c>
      <c r="I13">
        <v>10</v>
      </c>
      <c r="J13">
        <v>70</v>
      </c>
    </row>
    <row r="14" spans="1:10">
      <c r="A14" t="s">
        <v>21</v>
      </c>
      <c r="B14">
        <v>50</v>
      </c>
      <c r="C14">
        <v>90</v>
      </c>
      <c r="D14">
        <v>90</v>
      </c>
      <c r="E14">
        <v>90</v>
      </c>
      <c r="F14">
        <v>30</v>
      </c>
      <c r="G14">
        <v>50</v>
      </c>
      <c r="H14">
        <v>30</v>
      </c>
      <c r="I14">
        <v>30</v>
      </c>
      <c r="J14">
        <v>100</v>
      </c>
    </row>
    <row r="15" spans="1:10">
      <c r="A15" t="s">
        <v>22</v>
      </c>
      <c r="B15">
        <v>0</v>
      </c>
      <c r="C15">
        <v>90</v>
      </c>
      <c r="D15">
        <v>100</v>
      </c>
      <c r="E15">
        <v>60</v>
      </c>
      <c r="F15">
        <v>50</v>
      </c>
      <c r="G15">
        <v>10</v>
      </c>
      <c r="H15">
        <v>70</v>
      </c>
      <c r="I15">
        <v>70</v>
      </c>
      <c r="J15">
        <v>70</v>
      </c>
    </row>
    <row r="16" spans="1:10">
      <c r="A16" t="s">
        <v>23</v>
      </c>
      <c r="B16">
        <v>10</v>
      </c>
      <c r="C16">
        <v>10</v>
      </c>
      <c r="D16">
        <v>80</v>
      </c>
      <c r="E16">
        <v>40</v>
      </c>
      <c r="F16">
        <v>40</v>
      </c>
      <c r="G16">
        <v>0</v>
      </c>
      <c r="H16">
        <v>80</v>
      </c>
      <c r="I16">
        <v>80</v>
      </c>
      <c r="J16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2B13-12F2-9C45-83E9-CA7DD42BB0FC}">
  <dimension ref="A1:J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8"/>
  <cols>
    <col min="1" max="1" width="59.83203125" customWidth="1"/>
  </cols>
  <sheetData>
    <row r="1" spans="1:10">
      <c r="A1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44</v>
      </c>
      <c r="B2">
        <v>113365</v>
      </c>
      <c r="C2">
        <v>0</v>
      </c>
      <c r="D2">
        <v>6</v>
      </c>
      <c r="E2">
        <v>851</v>
      </c>
      <c r="F2">
        <v>29932</v>
      </c>
      <c r="G2">
        <v>21465</v>
      </c>
      <c r="H2">
        <v>207317</v>
      </c>
      <c r="I2">
        <v>197002</v>
      </c>
      <c r="J2">
        <v>70062</v>
      </c>
    </row>
    <row r="3" spans="1:10">
      <c r="A3" t="s">
        <v>45</v>
      </c>
      <c r="B3">
        <v>7</v>
      </c>
      <c r="C3">
        <v>135083</v>
      </c>
      <c r="D3">
        <v>0</v>
      </c>
      <c r="E3">
        <v>28</v>
      </c>
      <c r="F3">
        <v>14196</v>
      </c>
      <c r="G3">
        <v>501</v>
      </c>
      <c r="H3">
        <v>131728</v>
      </c>
      <c r="I3">
        <v>304346</v>
      </c>
      <c r="J3">
        <v>54111</v>
      </c>
    </row>
    <row r="4" spans="1:10">
      <c r="A4" t="s">
        <v>46</v>
      </c>
      <c r="B4">
        <v>0</v>
      </c>
      <c r="C4">
        <v>0</v>
      </c>
      <c r="D4">
        <v>0</v>
      </c>
      <c r="E4">
        <v>2</v>
      </c>
      <c r="F4">
        <v>16813</v>
      </c>
      <c r="G4">
        <v>9</v>
      </c>
      <c r="H4">
        <v>12168</v>
      </c>
      <c r="I4">
        <v>453915</v>
      </c>
      <c r="J4">
        <v>157093</v>
      </c>
    </row>
    <row r="5" spans="1:10">
      <c r="A5" t="s">
        <v>47</v>
      </c>
      <c r="B5">
        <v>0</v>
      </c>
      <c r="C5">
        <v>1</v>
      </c>
      <c r="D5">
        <v>0</v>
      </c>
      <c r="E5">
        <v>3738</v>
      </c>
      <c r="F5">
        <v>175474</v>
      </c>
      <c r="G5">
        <v>10265</v>
      </c>
      <c r="H5">
        <v>159179</v>
      </c>
      <c r="I5">
        <v>264810</v>
      </c>
      <c r="J5">
        <v>26533</v>
      </c>
    </row>
    <row r="6" spans="1:10">
      <c r="A6" t="s">
        <v>63</v>
      </c>
      <c r="B6">
        <v>109</v>
      </c>
      <c r="C6">
        <v>3029</v>
      </c>
      <c r="D6">
        <v>596</v>
      </c>
      <c r="E6">
        <v>25181</v>
      </c>
      <c r="F6">
        <v>36630</v>
      </c>
      <c r="G6">
        <v>26324</v>
      </c>
      <c r="H6">
        <v>156140</v>
      </c>
      <c r="I6">
        <v>243990</v>
      </c>
      <c r="J6">
        <v>148001</v>
      </c>
    </row>
    <row r="7" spans="1:10">
      <c r="A7" t="s">
        <v>41</v>
      </c>
      <c r="B7">
        <v>0</v>
      </c>
      <c r="C7">
        <v>24</v>
      </c>
      <c r="D7">
        <v>0</v>
      </c>
      <c r="E7">
        <v>0</v>
      </c>
      <c r="F7">
        <v>7749</v>
      </c>
      <c r="G7">
        <v>0</v>
      </c>
      <c r="H7">
        <v>85039</v>
      </c>
      <c r="I7">
        <v>504195</v>
      </c>
      <c r="J7">
        <v>42993</v>
      </c>
    </row>
    <row r="8" spans="1:10">
      <c r="A8" t="s">
        <v>49</v>
      </c>
      <c r="B8">
        <v>24237</v>
      </c>
      <c r="C8">
        <v>1510</v>
      </c>
      <c r="D8">
        <v>0</v>
      </c>
      <c r="E8">
        <v>648</v>
      </c>
      <c r="F8">
        <v>145690</v>
      </c>
      <c r="G8">
        <v>12169</v>
      </c>
      <c r="H8">
        <v>14607</v>
      </c>
      <c r="I8">
        <v>231651</v>
      </c>
      <c r="J8">
        <v>76488</v>
      </c>
    </row>
    <row r="9" spans="1:10">
      <c r="A9" t="s">
        <v>50</v>
      </c>
      <c r="B9">
        <v>0</v>
      </c>
      <c r="C9">
        <v>0</v>
      </c>
      <c r="D9">
        <v>0</v>
      </c>
      <c r="E9">
        <v>0</v>
      </c>
      <c r="F9">
        <v>5014</v>
      </c>
      <c r="G9">
        <v>0</v>
      </c>
      <c r="H9">
        <v>127406</v>
      </c>
      <c r="I9">
        <v>426706</v>
      </c>
      <c r="J9">
        <v>80874</v>
      </c>
    </row>
    <row r="10" spans="1:10">
      <c r="A10" t="s">
        <v>51</v>
      </c>
      <c r="B10">
        <v>489</v>
      </c>
      <c r="C10">
        <v>0</v>
      </c>
      <c r="D10">
        <v>0</v>
      </c>
      <c r="E10">
        <v>230</v>
      </c>
      <c r="F10">
        <v>19128</v>
      </c>
      <c r="G10">
        <v>1079</v>
      </c>
      <c r="H10">
        <v>54460</v>
      </c>
      <c r="I10">
        <v>207876</v>
      </c>
      <c r="J10">
        <v>356738</v>
      </c>
    </row>
    <row r="11" spans="1:10">
      <c r="A11" t="s">
        <v>52</v>
      </c>
      <c r="B11">
        <v>0</v>
      </c>
      <c r="C11">
        <v>0</v>
      </c>
      <c r="D11">
        <v>0</v>
      </c>
      <c r="E11">
        <v>990</v>
      </c>
      <c r="F11">
        <v>886</v>
      </c>
      <c r="G11" s="1">
        <v>3</v>
      </c>
      <c r="H11" s="1">
        <v>369677</v>
      </c>
      <c r="I11" s="1">
        <v>171789</v>
      </c>
      <c r="J11" s="1">
        <v>96655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5DED-1EE6-E749-8C24-8D6F1EEA3CE4}">
  <dimension ref="A1:G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8"/>
  <cols>
    <col min="1" max="1" width="25.33203125" style="2" customWidth="1"/>
  </cols>
  <sheetData>
    <row r="1" spans="1:7">
      <c r="A1" s="2" t="s">
        <v>54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s="2" t="s">
        <v>25</v>
      </c>
    </row>
    <row r="3" spans="1:7">
      <c r="A3" s="2" t="s">
        <v>26</v>
      </c>
    </row>
    <row r="4" spans="1:7">
      <c r="A4" s="2" t="s">
        <v>27</v>
      </c>
    </row>
    <row r="5" spans="1:7">
      <c r="A5" s="2" t="s">
        <v>28</v>
      </c>
    </row>
    <row r="6" spans="1:7">
      <c r="A6" s="2" t="s">
        <v>29</v>
      </c>
    </row>
    <row r="7" spans="1:7">
      <c r="A7" s="2" t="s">
        <v>30</v>
      </c>
    </row>
    <row r="8" spans="1:7">
      <c r="A8" s="2" t="s">
        <v>31</v>
      </c>
    </row>
    <row r="9" spans="1:7">
      <c r="A9" s="2" t="s">
        <v>24</v>
      </c>
    </row>
    <row r="10" spans="1:7">
      <c r="A10" s="2" t="s">
        <v>32</v>
      </c>
    </row>
    <row r="11" spans="1:7">
      <c r="A11" s="2" t="s">
        <v>33</v>
      </c>
    </row>
    <row r="12" spans="1:7">
      <c r="A12" s="2" t="s">
        <v>34</v>
      </c>
    </row>
    <row r="13" spans="1:7">
      <c r="A13" s="2" t="s">
        <v>35</v>
      </c>
    </row>
    <row r="14" spans="1:7">
      <c r="A14" s="2" t="s">
        <v>36</v>
      </c>
    </row>
    <row r="15" spans="1:7">
      <c r="A15" s="2" t="s">
        <v>37</v>
      </c>
    </row>
    <row r="16" spans="1:7">
      <c r="A16" s="2" t="s">
        <v>38</v>
      </c>
    </row>
    <row r="17" spans="1:1">
      <c r="A17" s="2" t="s">
        <v>39</v>
      </c>
    </row>
    <row r="18" spans="1:1">
      <c r="A18" s="2" t="s">
        <v>40</v>
      </c>
    </row>
    <row r="19" spans="1:1">
      <c r="A19" s="2" t="s">
        <v>41</v>
      </c>
    </row>
    <row r="20" spans="1:1">
      <c r="A20" s="2" t="s">
        <v>42</v>
      </c>
    </row>
    <row r="21" spans="1:1">
      <c r="A21" s="2" t="s">
        <v>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9B3E-28E6-8E4B-9793-D59388BD5E9B}">
  <dimension ref="A1:G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G1"/>
    </sheetView>
  </sheetViews>
  <sheetFormatPr baseColWidth="10" defaultRowHeight="18"/>
  <cols>
    <col min="1" max="1" width="59.83203125" customWidth="1"/>
  </cols>
  <sheetData>
    <row r="1" spans="1:7">
      <c r="A1" t="s">
        <v>54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t="s">
        <v>44</v>
      </c>
      <c r="B2" s="5"/>
    </row>
    <row r="3" spans="1:7">
      <c r="A3" t="s">
        <v>45</v>
      </c>
    </row>
    <row r="4" spans="1:7">
      <c r="A4" t="s">
        <v>46</v>
      </c>
    </row>
    <row r="5" spans="1:7">
      <c r="A5" t="s">
        <v>47</v>
      </c>
    </row>
    <row r="6" spans="1:7">
      <c r="A6" t="s">
        <v>63</v>
      </c>
    </row>
    <row r="7" spans="1:7">
      <c r="A7" t="s">
        <v>41</v>
      </c>
    </row>
    <row r="8" spans="1:7">
      <c r="A8" t="s">
        <v>49</v>
      </c>
    </row>
    <row r="9" spans="1:7">
      <c r="A9" t="s">
        <v>50</v>
      </c>
    </row>
    <row r="10" spans="1:7">
      <c r="A10" t="s">
        <v>51</v>
      </c>
    </row>
    <row r="11" spans="1:7">
      <c r="A11" t="s">
        <v>52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B002-AC56-7A49-8BD5-27B5D46E536C}">
  <dimension ref="A1:W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baseColWidth="10" defaultRowHeight="18"/>
  <cols>
    <col min="1" max="1" width="25" customWidth="1"/>
  </cols>
  <sheetData>
    <row r="1" spans="1:21">
      <c r="A1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4">
        <v>1</v>
      </c>
    </row>
    <row r="2" spans="1:21">
      <c r="A2" t="s">
        <v>44</v>
      </c>
      <c r="B2">
        <v>113365</v>
      </c>
      <c r="C2">
        <v>0</v>
      </c>
      <c r="D2">
        <v>6</v>
      </c>
      <c r="E2">
        <v>851</v>
      </c>
      <c r="F2">
        <v>29932</v>
      </c>
      <c r="G2">
        <v>21465</v>
      </c>
      <c r="H2">
        <v>207317</v>
      </c>
      <c r="I2">
        <v>197002</v>
      </c>
      <c r="J2">
        <v>70062</v>
      </c>
      <c r="K2">
        <f>SUM(B2:J2)</f>
        <v>640000</v>
      </c>
      <c r="M2">
        <f>ROUND(B2/$K2*100,0)</f>
        <v>18</v>
      </c>
      <c r="N2">
        <f t="shared" ref="N2:U2" si="0">ROUND(C2/$K2*100,0)</f>
        <v>0</v>
      </c>
      <c r="O2">
        <f t="shared" si="0"/>
        <v>0</v>
      </c>
      <c r="P2">
        <f t="shared" si="0"/>
        <v>0</v>
      </c>
      <c r="Q2">
        <f t="shared" si="0"/>
        <v>5</v>
      </c>
      <c r="R2">
        <f t="shared" si="0"/>
        <v>3</v>
      </c>
      <c r="S2">
        <f t="shared" si="0"/>
        <v>32</v>
      </c>
      <c r="T2">
        <f t="shared" si="0"/>
        <v>31</v>
      </c>
      <c r="U2">
        <f t="shared" si="0"/>
        <v>11</v>
      </c>
    </row>
    <row r="3" spans="1:21">
      <c r="A3" t="s">
        <v>45</v>
      </c>
      <c r="B3">
        <v>7</v>
      </c>
      <c r="C3">
        <v>135083</v>
      </c>
      <c r="D3">
        <v>0</v>
      </c>
      <c r="E3">
        <v>28</v>
      </c>
      <c r="F3">
        <v>14196</v>
      </c>
      <c r="G3">
        <v>501</v>
      </c>
      <c r="H3">
        <v>131728</v>
      </c>
      <c r="I3">
        <v>304346</v>
      </c>
      <c r="J3">
        <v>54111</v>
      </c>
      <c r="K3">
        <f t="shared" ref="K3:K11" si="1">SUM(B3:J3)</f>
        <v>640000</v>
      </c>
      <c r="M3">
        <f t="shared" ref="M3:M11" si="2">ROUND(B3/$K3*100,0)</f>
        <v>0</v>
      </c>
      <c r="N3">
        <f t="shared" ref="N3:N11" si="3">ROUND(C3/$K3*100,0)</f>
        <v>21</v>
      </c>
      <c r="O3">
        <f t="shared" ref="O3:O11" si="4">ROUND(D3/$K3*100,0)</f>
        <v>0</v>
      </c>
      <c r="P3">
        <f t="shared" ref="P3:P11" si="5">ROUND(E3/$K3*100,0)</f>
        <v>0</v>
      </c>
      <c r="Q3">
        <f t="shared" ref="Q3:Q11" si="6">ROUND(F3/$K3*100,0)</f>
        <v>2</v>
      </c>
      <c r="R3">
        <f t="shared" ref="R3:R11" si="7">ROUND(G3/$K3*100,0)</f>
        <v>0</v>
      </c>
      <c r="S3">
        <f t="shared" ref="S3:S11" si="8">ROUND(H3/$K3*100,0)</f>
        <v>21</v>
      </c>
      <c r="T3">
        <f t="shared" ref="T3:T11" si="9">ROUND(I3/$K3*100,0)</f>
        <v>48</v>
      </c>
      <c r="U3">
        <f t="shared" ref="U3:U11" si="10">ROUND(J3/$K3*100,0)</f>
        <v>8</v>
      </c>
    </row>
    <row r="4" spans="1:21">
      <c r="A4" t="s">
        <v>46</v>
      </c>
      <c r="B4">
        <v>0</v>
      </c>
      <c r="C4">
        <v>0</v>
      </c>
      <c r="D4">
        <v>0</v>
      </c>
      <c r="E4">
        <v>2</v>
      </c>
      <c r="F4">
        <v>16813</v>
      </c>
      <c r="G4">
        <v>9</v>
      </c>
      <c r="H4">
        <v>12168</v>
      </c>
      <c r="I4">
        <v>453915</v>
      </c>
      <c r="J4">
        <v>157093</v>
      </c>
      <c r="K4">
        <f t="shared" si="1"/>
        <v>640000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3</v>
      </c>
      <c r="R4">
        <f t="shared" si="7"/>
        <v>0</v>
      </c>
      <c r="S4">
        <f t="shared" si="8"/>
        <v>2</v>
      </c>
      <c r="T4">
        <f t="shared" si="9"/>
        <v>71</v>
      </c>
      <c r="U4">
        <f t="shared" si="10"/>
        <v>25</v>
      </c>
    </row>
    <row r="5" spans="1:21">
      <c r="A5" t="s">
        <v>47</v>
      </c>
      <c r="B5">
        <v>0</v>
      </c>
      <c r="C5">
        <v>1</v>
      </c>
      <c r="D5">
        <v>0</v>
      </c>
      <c r="E5">
        <v>3738</v>
      </c>
      <c r="F5">
        <v>175474</v>
      </c>
      <c r="G5">
        <v>10265</v>
      </c>
      <c r="H5">
        <v>159179</v>
      </c>
      <c r="I5">
        <v>264810</v>
      </c>
      <c r="J5">
        <v>26533</v>
      </c>
      <c r="K5">
        <f t="shared" si="1"/>
        <v>640000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1</v>
      </c>
      <c r="Q5">
        <f t="shared" si="6"/>
        <v>27</v>
      </c>
      <c r="R5">
        <f t="shared" si="7"/>
        <v>2</v>
      </c>
      <c r="S5">
        <f t="shared" si="8"/>
        <v>25</v>
      </c>
      <c r="T5">
        <f t="shared" si="9"/>
        <v>41</v>
      </c>
      <c r="U5">
        <f t="shared" si="10"/>
        <v>4</v>
      </c>
    </row>
    <row r="6" spans="1:21">
      <c r="A6" t="s">
        <v>48</v>
      </c>
      <c r="B6">
        <v>109</v>
      </c>
      <c r="C6">
        <v>3029</v>
      </c>
      <c r="D6">
        <v>596</v>
      </c>
      <c r="E6">
        <v>25181</v>
      </c>
      <c r="F6">
        <v>36630</v>
      </c>
      <c r="G6">
        <v>26324</v>
      </c>
      <c r="H6">
        <v>156140</v>
      </c>
      <c r="I6">
        <v>243990</v>
      </c>
      <c r="J6">
        <v>148001</v>
      </c>
      <c r="K6">
        <f t="shared" si="1"/>
        <v>640000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4</v>
      </c>
      <c r="Q6">
        <f t="shared" si="6"/>
        <v>6</v>
      </c>
      <c r="R6">
        <f t="shared" si="7"/>
        <v>4</v>
      </c>
      <c r="S6">
        <f t="shared" si="8"/>
        <v>24</v>
      </c>
      <c r="T6">
        <f t="shared" si="9"/>
        <v>38</v>
      </c>
      <c r="U6">
        <f t="shared" si="10"/>
        <v>23</v>
      </c>
    </row>
    <row r="7" spans="1:21">
      <c r="A7" t="s">
        <v>41</v>
      </c>
      <c r="B7">
        <v>0</v>
      </c>
      <c r="C7">
        <v>24</v>
      </c>
      <c r="D7">
        <v>0</v>
      </c>
      <c r="E7">
        <v>0</v>
      </c>
      <c r="F7">
        <v>7749</v>
      </c>
      <c r="G7">
        <v>0</v>
      </c>
      <c r="H7">
        <v>85039</v>
      </c>
      <c r="I7">
        <v>504195</v>
      </c>
      <c r="J7">
        <v>42993</v>
      </c>
      <c r="K7">
        <f t="shared" si="1"/>
        <v>640000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S7">
        <f t="shared" si="8"/>
        <v>13</v>
      </c>
      <c r="T7">
        <f t="shared" si="9"/>
        <v>79</v>
      </c>
      <c r="U7">
        <f t="shared" si="10"/>
        <v>7</v>
      </c>
    </row>
    <row r="8" spans="1:21">
      <c r="A8" t="s">
        <v>49</v>
      </c>
      <c r="B8">
        <v>24237</v>
      </c>
      <c r="C8">
        <v>1510</v>
      </c>
      <c r="D8">
        <v>0</v>
      </c>
      <c r="E8">
        <v>648</v>
      </c>
      <c r="F8">
        <v>145690</v>
      </c>
      <c r="G8">
        <v>12169</v>
      </c>
      <c r="H8">
        <v>14607</v>
      </c>
      <c r="I8">
        <v>231651</v>
      </c>
      <c r="J8">
        <v>76488</v>
      </c>
      <c r="K8">
        <f t="shared" si="1"/>
        <v>507000</v>
      </c>
      <c r="M8">
        <f t="shared" si="2"/>
        <v>5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29</v>
      </c>
      <c r="R8">
        <f t="shared" si="7"/>
        <v>2</v>
      </c>
      <c r="S8">
        <f t="shared" si="8"/>
        <v>3</v>
      </c>
      <c r="T8">
        <f t="shared" si="9"/>
        <v>46</v>
      </c>
      <c r="U8">
        <f t="shared" si="10"/>
        <v>15</v>
      </c>
    </row>
    <row r="9" spans="1:21">
      <c r="A9" t="s">
        <v>50</v>
      </c>
      <c r="B9">
        <v>0</v>
      </c>
      <c r="C9">
        <v>0</v>
      </c>
      <c r="D9">
        <v>0</v>
      </c>
      <c r="E9">
        <v>0</v>
      </c>
      <c r="F9">
        <v>5014</v>
      </c>
      <c r="G9">
        <v>0</v>
      </c>
      <c r="H9">
        <v>127406</v>
      </c>
      <c r="I9">
        <v>426706</v>
      </c>
      <c r="J9">
        <v>80874</v>
      </c>
      <c r="K9">
        <f t="shared" si="1"/>
        <v>640000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1</v>
      </c>
      <c r="R9">
        <f t="shared" si="7"/>
        <v>0</v>
      </c>
      <c r="S9">
        <f t="shared" si="8"/>
        <v>20</v>
      </c>
      <c r="T9">
        <f t="shared" si="9"/>
        <v>67</v>
      </c>
      <c r="U9">
        <f t="shared" si="10"/>
        <v>13</v>
      </c>
    </row>
    <row r="10" spans="1:21">
      <c r="A10" t="s">
        <v>51</v>
      </c>
      <c r="B10">
        <v>489</v>
      </c>
      <c r="C10">
        <v>0</v>
      </c>
      <c r="D10">
        <v>0</v>
      </c>
      <c r="E10">
        <v>230</v>
      </c>
      <c r="F10">
        <v>19128</v>
      </c>
      <c r="G10">
        <v>1079</v>
      </c>
      <c r="H10">
        <v>54460</v>
      </c>
      <c r="I10">
        <v>207876</v>
      </c>
      <c r="J10">
        <v>356738</v>
      </c>
      <c r="K10">
        <f t="shared" si="1"/>
        <v>640000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3</v>
      </c>
      <c r="R10">
        <f t="shared" si="7"/>
        <v>0</v>
      </c>
      <c r="S10">
        <f t="shared" si="8"/>
        <v>9</v>
      </c>
      <c r="T10">
        <f t="shared" si="9"/>
        <v>32</v>
      </c>
      <c r="U10">
        <f t="shared" si="10"/>
        <v>56</v>
      </c>
    </row>
    <row r="11" spans="1:21">
      <c r="A11" t="s">
        <v>52</v>
      </c>
      <c r="B11">
        <v>0</v>
      </c>
      <c r="C11">
        <v>0</v>
      </c>
      <c r="D11">
        <v>0</v>
      </c>
      <c r="E11">
        <v>990</v>
      </c>
      <c r="F11">
        <v>886</v>
      </c>
      <c r="G11" s="1">
        <v>3</v>
      </c>
      <c r="H11" s="1">
        <v>369677</v>
      </c>
      <c r="I11" s="1">
        <v>171789</v>
      </c>
      <c r="J11" s="1">
        <v>96655</v>
      </c>
      <c r="K11">
        <f t="shared" si="1"/>
        <v>640000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58</v>
      </c>
      <c r="T11">
        <f t="shared" si="9"/>
        <v>27</v>
      </c>
      <c r="U11">
        <f t="shared" si="10"/>
        <v>15</v>
      </c>
    </row>
    <row r="16" spans="1:21">
      <c r="L16" t="s">
        <v>61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2</v>
      </c>
      <c r="T16">
        <v>71</v>
      </c>
      <c r="U16">
        <v>25</v>
      </c>
    </row>
    <row r="20" spans="1:23">
      <c r="A20" t="s">
        <v>53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M20">
        <v>2</v>
      </c>
    </row>
    <row r="21" spans="1:23">
      <c r="A21" t="s">
        <v>9</v>
      </c>
      <c r="B21">
        <v>100</v>
      </c>
      <c r="C21">
        <v>10</v>
      </c>
      <c r="D21">
        <v>20</v>
      </c>
      <c r="E21">
        <v>90</v>
      </c>
      <c r="F21">
        <v>50</v>
      </c>
      <c r="G21">
        <v>100</v>
      </c>
      <c r="H21">
        <v>10</v>
      </c>
      <c r="I21">
        <v>10</v>
      </c>
      <c r="J21">
        <v>50</v>
      </c>
      <c r="M21">
        <f>M$16*B21</f>
        <v>0</v>
      </c>
      <c r="N21">
        <f t="shared" ref="N21:U21" si="11">N$16*C21</f>
        <v>0</v>
      </c>
      <c r="O21">
        <f t="shared" si="11"/>
        <v>0</v>
      </c>
      <c r="P21">
        <f t="shared" si="11"/>
        <v>0</v>
      </c>
      <c r="Q21">
        <f t="shared" si="11"/>
        <v>150</v>
      </c>
      <c r="R21">
        <f t="shared" si="11"/>
        <v>0</v>
      </c>
      <c r="S21">
        <f t="shared" si="11"/>
        <v>20</v>
      </c>
      <c r="T21">
        <f t="shared" si="11"/>
        <v>710</v>
      </c>
      <c r="U21">
        <f t="shared" si="11"/>
        <v>1250</v>
      </c>
      <c r="V21">
        <f>SUM(M21:U21)</f>
        <v>2130</v>
      </c>
      <c r="W21" t="str">
        <f>IF(V21=V$37,"o","")</f>
        <v/>
      </c>
    </row>
    <row r="22" spans="1:23">
      <c r="A22" t="s">
        <v>10</v>
      </c>
      <c r="B22">
        <v>100</v>
      </c>
      <c r="C22">
        <v>20</v>
      </c>
      <c r="D22">
        <v>20</v>
      </c>
      <c r="E22">
        <v>100</v>
      </c>
      <c r="F22">
        <v>60</v>
      </c>
      <c r="G22">
        <v>100</v>
      </c>
      <c r="H22">
        <v>10</v>
      </c>
      <c r="I22">
        <v>10</v>
      </c>
      <c r="J22">
        <v>50</v>
      </c>
      <c r="M22">
        <f t="shared" ref="M22:M35" si="12">M$16*B22</f>
        <v>0</v>
      </c>
      <c r="N22">
        <f t="shared" ref="N22:N35" si="13">N$16*C22</f>
        <v>0</v>
      </c>
      <c r="O22">
        <f t="shared" ref="O22:O35" si="14">O$16*D22</f>
        <v>0</v>
      </c>
      <c r="P22">
        <f t="shared" ref="P22:P35" si="15">P$16*E22</f>
        <v>0</v>
      </c>
      <c r="Q22">
        <f t="shared" ref="Q22:Q35" si="16">Q$16*F22</f>
        <v>180</v>
      </c>
      <c r="R22">
        <f t="shared" ref="R22:R35" si="17">R$16*G22</f>
        <v>0</v>
      </c>
      <c r="S22">
        <f t="shared" ref="S22:S35" si="18">S$16*H22</f>
        <v>20</v>
      </c>
      <c r="T22">
        <f t="shared" ref="T22:T35" si="19">T$16*I22</f>
        <v>710</v>
      </c>
      <c r="U22">
        <f t="shared" ref="U22:U35" si="20">U$16*J22</f>
        <v>1250</v>
      </c>
      <c r="V22">
        <f t="shared" ref="V22:V35" si="21">SUM(M22:U22)</f>
        <v>2160</v>
      </c>
      <c r="W22" t="str">
        <f t="shared" ref="W22:W35" si="22">IF(V22=V$37,"o","")</f>
        <v/>
      </c>
    </row>
    <row r="23" spans="1:23">
      <c r="A23" t="s">
        <v>12</v>
      </c>
      <c r="B23">
        <v>10</v>
      </c>
      <c r="C23">
        <v>60</v>
      </c>
      <c r="D23">
        <v>90</v>
      </c>
      <c r="E23">
        <v>30</v>
      </c>
      <c r="F23">
        <v>20</v>
      </c>
      <c r="G23">
        <v>10</v>
      </c>
      <c r="H23">
        <v>80</v>
      </c>
      <c r="I23">
        <v>70</v>
      </c>
      <c r="J23">
        <v>50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60</v>
      </c>
      <c r="R23">
        <f t="shared" si="17"/>
        <v>0</v>
      </c>
      <c r="S23">
        <f t="shared" si="18"/>
        <v>160</v>
      </c>
      <c r="T23">
        <f t="shared" si="19"/>
        <v>4970</v>
      </c>
      <c r="U23">
        <f t="shared" si="20"/>
        <v>1250</v>
      </c>
      <c r="V23">
        <f t="shared" si="21"/>
        <v>6440</v>
      </c>
      <c r="W23" t="str">
        <f t="shared" si="22"/>
        <v/>
      </c>
    </row>
    <row r="24" spans="1:23">
      <c r="A24" t="s">
        <v>13</v>
      </c>
      <c r="B24">
        <v>30</v>
      </c>
      <c r="C24">
        <v>90</v>
      </c>
      <c r="D24">
        <v>60</v>
      </c>
      <c r="E24">
        <v>40</v>
      </c>
      <c r="F24">
        <v>20</v>
      </c>
      <c r="G24">
        <v>50</v>
      </c>
      <c r="H24">
        <v>0</v>
      </c>
      <c r="I24">
        <v>0</v>
      </c>
      <c r="J24">
        <v>60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60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1500</v>
      </c>
      <c r="V24">
        <f t="shared" si="21"/>
        <v>1560</v>
      </c>
      <c r="W24" t="str">
        <f t="shared" si="22"/>
        <v/>
      </c>
    </row>
    <row r="25" spans="1:23">
      <c r="A25" t="s">
        <v>14</v>
      </c>
      <c r="B25">
        <v>60</v>
      </c>
      <c r="C25">
        <v>20</v>
      </c>
      <c r="D25">
        <v>10</v>
      </c>
      <c r="E25">
        <v>70</v>
      </c>
      <c r="F25">
        <v>70</v>
      </c>
      <c r="G25">
        <v>80</v>
      </c>
      <c r="H25">
        <v>0</v>
      </c>
      <c r="I25">
        <v>0</v>
      </c>
      <c r="J25">
        <v>40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210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1000</v>
      </c>
      <c r="V25">
        <f t="shared" si="21"/>
        <v>1210</v>
      </c>
      <c r="W25" t="str">
        <f t="shared" si="22"/>
        <v/>
      </c>
    </row>
    <row r="26" spans="1:23">
      <c r="A26" t="s">
        <v>15</v>
      </c>
      <c r="B26">
        <v>80</v>
      </c>
      <c r="C26">
        <v>80</v>
      </c>
      <c r="D26">
        <v>0</v>
      </c>
      <c r="E26">
        <v>30</v>
      </c>
      <c r="F26">
        <v>70</v>
      </c>
      <c r="G26">
        <v>80</v>
      </c>
      <c r="H26">
        <v>0</v>
      </c>
      <c r="I26">
        <v>0</v>
      </c>
      <c r="J26">
        <v>60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210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1500</v>
      </c>
      <c r="V26">
        <f t="shared" si="21"/>
        <v>1710</v>
      </c>
      <c r="W26" t="str">
        <f t="shared" si="22"/>
        <v/>
      </c>
    </row>
    <row r="27" spans="1:23">
      <c r="A27" t="s">
        <v>16</v>
      </c>
      <c r="B27">
        <v>90</v>
      </c>
      <c r="C27">
        <v>50</v>
      </c>
      <c r="D27">
        <v>0</v>
      </c>
      <c r="E27">
        <v>60</v>
      </c>
      <c r="F27">
        <v>0</v>
      </c>
      <c r="G27">
        <v>90</v>
      </c>
      <c r="H27">
        <v>10</v>
      </c>
      <c r="I27">
        <v>0</v>
      </c>
      <c r="J27">
        <v>60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20</v>
      </c>
      <c r="T27">
        <f t="shared" si="19"/>
        <v>0</v>
      </c>
      <c r="U27">
        <f t="shared" si="20"/>
        <v>1500</v>
      </c>
      <c r="V27">
        <f t="shared" si="21"/>
        <v>1520</v>
      </c>
      <c r="W27" t="str">
        <f t="shared" si="22"/>
        <v/>
      </c>
    </row>
    <row r="28" spans="1:23">
      <c r="A28" t="s">
        <v>11</v>
      </c>
      <c r="B28">
        <v>10</v>
      </c>
      <c r="C28">
        <v>70</v>
      </c>
      <c r="D28">
        <v>100</v>
      </c>
      <c r="E28">
        <v>50</v>
      </c>
      <c r="F28">
        <v>10</v>
      </c>
      <c r="G28">
        <v>0</v>
      </c>
      <c r="H28">
        <v>70</v>
      </c>
      <c r="I28">
        <v>80</v>
      </c>
      <c r="J28">
        <v>50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30</v>
      </c>
      <c r="R28">
        <f t="shared" si="17"/>
        <v>0</v>
      </c>
      <c r="S28">
        <f t="shared" si="18"/>
        <v>140</v>
      </c>
      <c r="T28">
        <f t="shared" si="19"/>
        <v>5680</v>
      </c>
      <c r="U28">
        <f t="shared" si="20"/>
        <v>1250</v>
      </c>
      <c r="V28">
        <f t="shared" si="21"/>
        <v>7100</v>
      </c>
      <c r="W28" t="str">
        <f t="shared" si="22"/>
        <v/>
      </c>
    </row>
    <row r="29" spans="1:23">
      <c r="A29" t="s">
        <v>17</v>
      </c>
      <c r="B29">
        <v>60</v>
      </c>
      <c r="C29">
        <v>60</v>
      </c>
      <c r="D29">
        <v>0</v>
      </c>
      <c r="E29">
        <v>40</v>
      </c>
      <c r="F29">
        <v>30</v>
      </c>
      <c r="G29">
        <v>80</v>
      </c>
      <c r="H29">
        <v>0</v>
      </c>
      <c r="I29">
        <v>0</v>
      </c>
      <c r="J29">
        <v>90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90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2250</v>
      </c>
      <c r="V29">
        <f t="shared" si="21"/>
        <v>2340</v>
      </c>
      <c r="W29" t="str">
        <f t="shared" si="22"/>
        <v/>
      </c>
    </row>
    <row r="30" spans="1:23">
      <c r="A30" t="s">
        <v>18</v>
      </c>
      <c r="B30">
        <v>0</v>
      </c>
      <c r="C30">
        <v>60</v>
      </c>
      <c r="D30">
        <v>100</v>
      </c>
      <c r="E30">
        <v>60</v>
      </c>
      <c r="F30">
        <v>30</v>
      </c>
      <c r="G30">
        <v>0</v>
      </c>
      <c r="H30">
        <v>80</v>
      </c>
      <c r="I30">
        <v>80</v>
      </c>
      <c r="J30">
        <v>40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90</v>
      </c>
      <c r="R30">
        <f t="shared" si="17"/>
        <v>0</v>
      </c>
      <c r="S30">
        <f t="shared" si="18"/>
        <v>160</v>
      </c>
      <c r="T30">
        <f t="shared" si="19"/>
        <v>5680</v>
      </c>
      <c r="U30">
        <f t="shared" si="20"/>
        <v>1000</v>
      </c>
      <c r="V30">
        <f t="shared" si="21"/>
        <v>6930</v>
      </c>
      <c r="W30" t="str">
        <f t="shared" si="22"/>
        <v/>
      </c>
    </row>
    <row r="31" spans="1:23">
      <c r="A31" t="s">
        <v>19</v>
      </c>
      <c r="B31">
        <v>0</v>
      </c>
      <c r="C31">
        <v>60</v>
      </c>
      <c r="D31">
        <v>100</v>
      </c>
      <c r="E31">
        <v>30</v>
      </c>
      <c r="F31">
        <v>10</v>
      </c>
      <c r="G31">
        <v>0</v>
      </c>
      <c r="H31">
        <v>90</v>
      </c>
      <c r="I31">
        <v>90</v>
      </c>
      <c r="J31">
        <v>60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30</v>
      </c>
      <c r="R31">
        <f t="shared" si="17"/>
        <v>0</v>
      </c>
      <c r="S31">
        <f t="shared" si="18"/>
        <v>180</v>
      </c>
      <c r="T31">
        <f t="shared" si="19"/>
        <v>6390</v>
      </c>
      <c r="U31">
        <f t="shared" si="20"/>
        <v>1500</v>
      </c>
      <c r="V31">
        <f t="shared" si="21"/>
        <v>8100</v>
      </c>
      <c r="W31" t="str">
        <f t="shared" si="22"/>
        <v>o</v>
      </c>
    </row>
    <row r="32" spans="1:23">
      <c r="A32" t="s">
        <v>20</v>
      </c>
      <c r="B32">
        <v>100</v>
      </c>
      <c r="C32">
        <v>30</v>
      </c>
      <c r="D32">
        <v>20</v>
      </c>
      <c r="E32">
        <v>90</v>
      </c>
      <c r="F32">
        <v>30</v>
      </c>
      <c r="G32">
        <v>100</v>
      </c>
      <c r="H32">
        <v>10</v>
      </c>
      <c r="I32">
        <v>10</v>
      </c>
      <c r="J32">
        <v>70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90</v>
      </c>
      <c r="R32">
        <f t="shared" si="17"/>
        <v>0</v>
      </c>
      <c r="S32">
        <f t="shared" si="18"/>
        <v>20</v>
      </c>
      <c r="T32">
        <f t="shared" si="19"/>
        <v>710</v>
      </c>
      <c r="U32">
        <f t="shared" si="20"/>
        <v>1750</v>
      </c>
      <c r="V32">
        <f t="shared" si="21"/>
        <v>2570</v>
      </c>
      <c r="W32" t="str">
        <f t="shared" si="22"/>
        <v/>
      </c>
    </row>
    <row r="33" spans="1:23">
      <c r="A33" t="s">
        <v>21</v>
      </c>
      <c r="B33">
        <v>50</v>
      </c>
      <c r="C33">
        <v>90</v>
      </c>
      <c r="D33">
        <v>90</v>
      </c>
      <c r="E33">
        <v>90</v>
      </c>
      <c r="F33">
        <v>30</v>
      </c>
      <c r="G33">
        <v>50</v>
      </c>
      <c r="H33">
        <v>30</v>
      </c>
      <c r="I33">
        <v>30</v>
      </c>
      <c r="J33">
        <v>100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90</v>
      </c>
      <c r="R33">
        <f t="shared" si="17"/>
        <v>0</v>
      </c>
      <c r="S33">
        <f t="shared" si="18"/>
        <v>60</v>
      </c>
      <c r="T33">
        <f t="shared" si="19"/>
        <v>2130</v>
      </c>
      <c r="U33">
        <f t="shared" si="20"/>
        <v>2500</v>
      </c>
      <c r="V33">
        <f t="shared" si="21"/>
        <v>4780</v>
      </c>
      <c r="W33" t="str">
        <f t="shared" si="22"/>
        <v/>
      </c>
    </row>
    <row r="34" spans="1:23">
      <c r="A34" t="s">
        <v>22</v>
      </c>
      <c r="B34">
        <v>0</v>
      </c>
      <c r="C34">
        <v>90</v>
      </c>
      <c r="D34">
        <v>100</v>
      </c>
      <c r="E34">
        <v>60</v>
      </c>
      <c r="F34">
        <v>50</v>
      </c>
      <c r="G34">
        <v>10</v>
      </c>
      <c r="H34">
        <v>70</v>
      </c>
      <c r="I34">
        <v>70</v>
      </c>
      <c r="J34">
        <v>70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150</v>
      </c>
      <c r="R34">
        <f t="shared" si="17"/>
        <v>0</v>
      </c>
      <c r="S34">
        <f t="shared" si="18"/>
        <v>140</v>
      </c>
      <c r="T34">
        <f t="shared" si="19"/>
        <v>4970</v>
      </c>
      <c r="U34">
        <f t="shared" si="20"/>
        <v>1750</v>
      </c>
      <c r="V34">
        <f t="shared" si="21"/>
        <v>7010</v>
      </c>
      <c r="W34" t="str">
        <f t="shared" si="22"/>
        <v/>
      </c>
    </row>
    <row r="35" spans="1:23">
      <c r="A35" t="s">
        <v>23</v>
      </c>
      <c r="B35">
        <v>10</v>
      </c>
      <c r="C35">
        <v>10</v>
      </c>
      <c r="D35">
        <v>80</v>
      </c>
      <c r="E35">
        <v>40</v>
      </c>
      <c r="F35">
        <v>40</v>
      </c>
      <c r="G35">
        <v>0</v>
      </c>
      <c r="H35">
        <v>80</v>
      </c>
      <c r="I35">
        <v>80</v>
      </c>
      <c r="J35">
        <v>50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0</v>
      </c>
      <c r="Q35">
        <f t="shared" si="16"/>
        <v>120</v>
      </c>
      <c r="R35">
        <f t="shared" si="17"/>
        <v>0</v>
      </c>
      <c r="S35">
        <f t="shared" si="18"/>
        <v>160</v>
      </c>
      <c r="T35">
        <f t="shared" si="19"/>
        <v>5680</v>
      </c>
      <c r="U35">
        <f t="shared" si="20"/>
        <v>1250</v>
      </c>
      <c r="V35">
        <f t="shared" si="21"/>
        <v>7210</v>
      </c>
      <c r="W35" t="str">
        <f t="shared" si="22"/>
        <v/>
      </c>
    </row>
    <row r="37" spans="1:23">
      <c r="V37">
        <f>MAX(V21:V35)</f>
        <v>8100</v>
      </c>
    </row>
    <row r="38" spans="1:23">
      <c r="B38" t="s">
        <v>62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BE7-DDE3-F248-83D7-BD2F62EE3FB9}">
  <dimension ref="A1:L11"/>
  <sheetViews>
    <sheetView workbookViewId="0">
      <selection activeCell="D3" sqref="D3"/>
    </sheetView>
  </sheetViews>
  <sheetFormatPr baseColWidth="10" defaultRowHeight="18"/>
  <sheetData>
    <row r="1" spans="1:12">
      <c r="A1" t="s">
        <v>55</v>
      </c>
      <c r="B1" t="s">
        <v>56</v>
      </c>
      <c r="C1" t="s">
        <v>57</v>
      </c>
      <c r="F1" t="s">
        <v>58</v>
      </c>
      <c r="G1" t="s">
        <v>59</v>
      </c>
      <c r="H1" t="s">
        <v>60</v>
      </c>
    </row>
    <row r="2" spans="1:12">
      <c r="A2">
        <v>0</v>
      </c>
      <c r="B2">
        <v>255</v>
      </c>
      <c r="C2">
        <v>0</v>
      </c>
      <c r="D2">
        <f>SUM(A2:C2)</f>
        <v>255</v>
      </c>
    </row>
    <row r="3" spans="1:12">
      <c r="A3">
        <f>A2/D2</f>
        <v>0</v>
      </c>
      <c r="B3">
        <f>B2/D2</f>
        <v>1</v>
      </c>
      <c r="C3">
        <f>C2/D2</f>
        <v>0</v>
      </c>
      <c r="E3" t="s">
        <v>55</v>
      </c>
      <c r="F3">
        <f>60*(B3-C3)/(MAX(A3:C3)-MIN(A3:C3))</f>
        <v>60</v>
      </c>
      <c r="G3">
        <f>(MAX(A3:C3)-MIN(A3:C3))</f>
        <v>1</v>
      </c>
      <c r="H3">
        <f>MAX(A3:C3)</f>
        <v>1</v>
      </c>
    </row>
    <row r="4" spans="1:12">
      <c r="E4" t="s">
        <v>56</v>
      </c>
      <c r="F4">
        <f>60*(C3-B3)/(MAX(A3:C3)-MIN(A3:C3)+120)</f>
        <v>-0.49586776859504134</v>
      </c>
      <c r="G4">
        <f>(MAX(A3:C3)-MIN(A3:C3))</f>
        <v>1</v>
      </c>
      <c r="H4">
        <f>MAX(A3:C3)</f>
        <v>1</v>
      </c>
    </row>
    <row r="5" spans="1:12">
      <c r="E5" t="s">
        <v>57</v>
      </c>
      <c r="F5">
        <f>60*(C3-B3)/(MAX(A3:C3)-MIN(A3:C3)+240)</f>
        <v>-0.24896265560165975</v>
      </c>
      <c r="G5">
        <f>(MAX(A3:C3)-MIN(A3:C3))</f>
        <v>1</v>
      </c>
      <c r="H5">
        <f>MAX(A3:C3)</f>
        <v>1</v>
      </c>
      <c r="J5">
        <f>F5*100</f>
        <v>-24.896265560165975</v>
      </c>
      <c r="K5">
        <f t="shared" ref="K5:L5" si="0">G5*100</f>
        <v>100</v>
      </c>
      <c r="L5">
        <f t="shared" si="0"/>
        <v>100</v>
      </c>
    </row>
    <row r="11" spans="1:12">
      <c r="F11">
        <f>F4+360</f>
        <v>359.50413223140498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Image-Color Histogram Matrix</vt:lpstr>
      <vt:lpstr>Impression-Color Matrix</vt:lpstr>
      <vt:lpstr>Image-Color Histgram (test)</vt:lpstr>
      <vt:lpstr>train_image_detail</vt:lpstr>
      <vt:lpstr>test_image_detail</vt:lpstr>
      <vt:lpstr>test_image</vt:lpstr>
      <vt:lpstr>RGBtoHSV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岡田早貴</cp:lastModifiedBy>
  <cp:revision/>
  <dcterms:created xsi:type="dcterms:W3CDTF">2021-10-15T05:52:09Z</dcterms:created>
  <dcterms:modified xsi:type="dcterms:W3CDTF">2022-01-24T08:20:17Z</dcterms:modified>
  <cp:category/>
  <cp:contentStatus/>
</cp:coreProperties>
</file>